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DieseArbeitsmappe" defaultThemeVersion="124226"/>
  <mc:AlternateContent xmlns:mc="http://schemas.openxmlformats.org/markup-compatibility/2006">
    <mc:Choice Requires="x15">
      <x15ac:absPath xmlns:x15ac="http://schemas.microsoft.com/office/spreadsheetml/2010/11/ac" url="H:\FDSTVBSO\02-Dokumente\04-Revisionsabteilung\FA\Casella\Projekte_RfC\Diverses\"/>
    </mc:Choice>
  </mc:AlternateContent>
  <xr:revisionPtr revIDLastSave="0" documentId="13_ncr:1_{CB45B7A1-ABEB-4C2A-98A4-F83A1E901FD5}" xr6:coauthVersionLast="47" xr6:coauthVersionMax="47" xr10:uidLastSave="{00000000-0000-0000-0000-000000000000}"/>
  <bookViews>
    <workbookView xWindow="-103" yWindow="-103" windowWidth="33120" windowHeight="18000" tabRatio="825" xr2:uid="{00000000-000D-0000-FFFF-FFFF00000000}"/>
  </bookViews>
  <sheets>
    <sheet name="GGSt Detail" sheetId="1" r:id="rId1"/>
    <sheet name="Steuerfüsse 2026" sheetId="16" r:id="rId2"/>
    <sheet name="Tarif ab 2026" sheetId="4" r:id="rId3"/>
  </sheets>
  <definedNames>
    <definedName name="Amt" localSheetId="0">'GGSt Detail'!$B$1</definedName>
    <definedName name="Auskunft_erteilt_von">'GGSt Detail'!$R$51</definedName>
    <definedName name="_xlnm.Print_Area" localSheetId="0">'GGSt Detail'!$B$1:$I$48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1" l="1" a="1"/>
  <c r="G38" i="1" s="1"/>
  <c r="I38" i="1" s="1"/>
  <c r="G37" i="1"/>
  <c r="D6" i="4" l="1"/>
  <c r="I14" i="1" l="1"/>
  <c r="I21" i="1"/>
  <c r="I23" i="1" s="1"/>
  <c r="G28" i="1"/>
  <c r="G29" i="1" s="1"/>
  <c r="I4" i="4"/>
  <c r="D5" i="4"/>
  <c r="F5" i="4"/>
  <c r="I5" i="4"/>
  <c r="G6" i="4"/>
  <c r="F6" i="4"/>
  <c r="F7" i="4" s="1"/>
  <c r="F8" i="4" s="1"/>
  <c r="F9" i="4" s="1"/>
  <c r="F10" i="4" s="1"/>
  <c r="I6" i="4"/>
  <c r="D7" i="4"/>
  <c r="I7" i="4"/>
  <c r="D8" i="4"/>
  <c r="I8" i="4"/>
  <c r="D9" i="4"/>
  <c r="I9" i="4"/>
  <c r="D10" i="4"/>
  <c r="I10" i="4"/>
  <c r="D11" i="4"/>
  <c r="I11" i="4"/>
  <c r="D12" i="4"/>
  <c r="I12" i="4"/>
  <c r="D13" i="4"/>
  <c r="I13" i="4"/>
  <c r="D14" i="4"/>
  <c r="G7" i="4" l="1"/>
  <c r="G8" i="4" s="1"/>
  <c r="G9" i="4" s="1"/>
  <c r="G10" i="4" s="1"/>
  <c r="G11" i="4" s="1"/>
  <c r="G12" i="4" s="1"/>
  <c r="G13" i="4" s="1"/>
  <c r="G14" i="4" s="1"/>
  <c r="F11" i="4"/>
  <c r="F12" i="4" s="1"/>
  <c r="F13" i="4" s="1"/>
  <c r="F14" i="4" s="1"/>
  <c r="I25" i="1"/>
  <c r="I29" i="1" s="1"/>
  <c r="I31" i="1" s="1"/>
  <c r="L31" i="1" l="1"/>
  <c r="K32" i="1"/>
  <c r="L32" i="1" s="1"/>
  <c r="L35" i="1" l="1"/>
  <c r="I33" i="1" s="1"/>
  <c r="E35" i="1" s="1"/>
  <c r="I37" i="1" l="1"/>
  <c r="I36" i="1"/>
  <c r="I41" i="1" l="1"/>
  <c r="G3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Theo Portmann</author>
    <author>Casella Anna-Maria</author>
  </authors>
  <commentList>
    <comment ref="J5" authorId="0" shapeId="0" xr:uid="{00000000-0006-0000-0000-000001000000}">
      <text>
        <r>
          <rPr>
            <sz val="8"/>
            <color indexed="81"/>
            <rFont val="Tahoma"/>
            <family val="2"/>
          </rPr>
          <t>Eingaben sind nur in den grau unterlegten Feldern möglich. Sie können mit der Tabulatortaste oder mit der Maus angesprungen werden. In den grün markierten Zellen sind Berechnungsformeln hinterlegt. - Ausgedruckt wird nur das Berechnungsblatt links, ohne die Hinweise unten.</t>
        </r>
      </text>
    </comment>
    <comment ref="C8" authorId="0" shapeId="0" xr:uid="{00000000-0006-0000-0000-000002000000}">
      <text>
        <r>
          <rPr>
            <sz val="8"/>
            <color indexed="81"/>
            <rFont val="Tahoma"/>
            <family val="2"/>
          </rPr>
          <t>Gemeinde</t>
        </r>
      </text>
    </comment>
    <comment ref="E8" authorId="0" shapeId="0" xr:uid="{00000000-0006-0000-0000-000003000000}">
      <text>
        <r>
          <rPr>
            <sz val="8"/>
            <color indexed="81"/>
            <rFont val="Tahoma"/>
            <family val="2"/>
          </rPr>
          <t>GB-Nr.</t>
        </r>
      </text>
    </comment>
    <comment ref="I11" authorId="0" shapeId="0" xr:uid="{00000000-0006-0000-0000-000004000000}">
      <text>
        <r>
          <rPr>
            <sz val="8"/>
            <color indexed="81"/>
            <rFont val="Tahoma"/>
            <family val="2"/>
          </rPr>
          <t>inkl. wiederkehrende Leistungen zum Barwert, aber ohne Nutzniessung und Wohnrecht</t>
        </r>
      </text>
    </comment>
    <comment ref="I13" authorId="0" shapeId="0" xr:uid="{00000000-0006-0000-0000-000005000000}">
      <text>
        <r>
          <rPr>
            <sz val="8"/>
            <color indexed="81"/>
            <rFont val="Tahoma"/>
            <family val="2"/>
          </rPr>
          <t>Entschädigung für Räumungs- und Umzugskosten sowie Verkaufsspesen, Ablösung von Bauservituten usw.</t>
        </r>
      </text>
    </comment>
    <comment ref="I17" authorId="0" shapeId="0" xr:uid="{00000000-0006-0000-0000-000006000000}">
      <text>
        <r>
          <rPr>
            <sz val="8"/>
            <color indexed="81"/>
            <rFont val="Tahoma"/>
            <family val="2"/>
          </rPr>
          <t>Wurde die Liegenschaft vor mehr als 30 Jahren erworben, gilt der Verkehrswert vor 30 Jahren oder ein nachgewiesener höherer Kaufpreis als Erwerbspreis.</t>
        </r>
      </text>
    </comment>
    <comment ref="I18" authorId="0" shapeId="0" xr:uid="{00000000-0006-0000-0000-000007000000}">
      <text>
        <r>
          <rPr>
            <sz val="8"/>
            <color indexed="81"/>
            <rFont val="Tahoma"/>
            <family val="2"/>
          </rPr>
          <t>Wertvermehrend sind Kosten für Bauten, An-, Um- und Aus-bauten sowie Perimeterbeiträge, nicht aber Unterhaltskosten.</t>
        </r>
      </text>
    </comment>
    <comment ref="I19" authorId="0" shapeId="0" xr:uid="{00000000-0006-0000-0000-000008000000}">
      <text>
        <r>
          <rPr>
            <sz val="8"/>
            <color indexed="81"/>
            <rFont val="Tahoma"/>
            <family val="2"/>
          </rPr>
          <t>Handänderungssteuer und Gebühren, nur soweit sie der Verkäufer bezahlt</t>
        </r>
      </text>
    </comment>
    <comment ref="I22" authorId="0" shapeId="0" xr:uid="{00000000-0006-0000-0000-000009000000}">
      <text>
        <r>
          <rPr>
            <sz val="8"/>
            <color indexed="81"/>
            <rFont val="Tahoma"/>
            <family val="2"/>
          </rPr>
          <t>Gewinne aus früheren Verkäufen, deren Besteuerung aufge-schoben wurde (z.B. Ersatzbeschaffung Eigenheim)</t>
        </r>
      </text>
    </comment>
    <comment ref="G27" authorId="0" shapeId="0" xr:uid="{00000000-0006-0000-0000-00000A000000}">
      <text>
        <r>
          <rPr>
            <sz val="8"/>
            <color indexed="81"/>
            <rFont val="Tahoma"/>
            <family val="2"/>
          </rPr>
          <t>Der Besitzesdauerabzug beträgt für jedes volle Jahr Besitzes-dauer über 5 Jahre 2%.  Wenn das Verkaufsdatum (z.B. 03.04. 2008) früher im Jahr liegt als das Kaufsdatum (z.B. 06.07.1982), ist das Vorjahr als Verkaufsjahr einzugeben (im Beispiel also: 2007!).</t>
        </r>
      </text>
    </comment>
    <comment ref="E38" authorId="1" shapeId="0" xr:uid="{6CC133B3-951A-49F4-81A5-5E0FF324A7E8}">
      <text>
        <r>
          <rPr>
            <sz val="8"/>
            <color indexed="81"/>
            <rFont val="Tahoma"/>
            <family val="2"/>
          </rPr>
          <t>Religionszugehörigkeit angeben. Zur Auswahl stehen die in der Schweiz offiziell anerkannten Religionen, die Kirchensteuer erheben.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<sst xmlns="http://schemas.openxmlformats.org/spreadsheetml/2006/main" count="538" uniqueCount="202">
  <si>
    <t>Nr. </t>
  </si>
  <si>
    <t>Erlös</t>
  </si>
  <si>
    <t>Total Erlös</t>
  </si>
  <si>
    <t>Anlagekosten</t>
  </si>
  <si>
    <t>Wertvermehrende Aufwendungen</t>
  </si>
  <si>
    <t>Handänderungssteuer und Gebühren bei Erwerb und Veräusserung</t>
  </si>
  <si>
    <t>Vermittlerprovisionen und andere Auslagen</t>
  </si>
  <si>
    <t>Total Anlagekosten</t>
  </si>
  <si>
    <t>Total anrechenbare Anlagekosten</t>
  </si>
  <si>
    <t>Reingewinn vor Besitzesdauerabzug</t>
  </si>
  <si>
    <t>Verkaufspreis gemäss Kaufvertrag</t>
  </si>
  <si>
    <t>Abzug für Besitzesdauer in % / in Fr. </t>
  </si>
  <si>
    <t>Steuerbarer Grundstückgewinn</t>
  </si>
  <si>
    <t>Kaufsjahr</t>
  </si>
  <si>
    <t>Verkaufsjahr</t>
  </si>
  <si>
    <t>Steuersatz</t>
  </si>
  <si>
    <t>einfache Staatssteuer</t>
  </si>
  <si>
    <t>Steuerfuss / Steuer Einwohnergemeinde</t>
  </si>
  <si>
    <t>Total Steuerfuss</t>
  </si>
  <si>
    <t>Total Grundstückgewinnsteuer</t>
  </si>
  <si>
    <t>von den ersten</t>
  </si>
  <si>
    <t>von den nächsten</t>
  </si>
  <si>
    <t>nein</t>
  </si>
  <si>
    <t>Zusätzliche Leistungen des Erwerbers</t>
  </si>
  <si>
    <t>(Erlös - Anlagekosten)</t>
  </si>
  <si>
    <t>./. Gewinn mit Steueraufschub aus früheren Verkäufen</t>
  </si>
  <si>
    <t>Grundstück GB</t>
  </si>
  <si>
    <t>Grundstückgewinnsteuer, wenn der Erwerber sie übernimmt</t>
  </si>
  <si>
    <t>steuerbares Einkommen kumuliert</t>
  </si>
  <si>
    <t>Steuer kumuliert</t>
  </si>
  <si>
    <t>Progressions-stufe</t>
  </si>
  <si>
    <t>Steuer je Progressions-stufe</t>
  </si>
  <si>
    <t>Steueramt des Kantons Solothurn</t>
  </si>
  <si>
    <t>Besitzesdauer in Jahren (es zählen nur volle Jahre, max. 30)</t>
  </si>
  <si>
    <t>Steuerfuss / Steuer Kanton</t>
  </si>
  <si>
    <t>Erwerbspreis oder Verkehrswert vor 30 Jahren</t>
  </si>
  <si>
    <t>Anteil</t>
  </si>
  <si>
    <t>Balm bei Günsberg</t>
  </si>
  <si>
    <t>Bellach</t>
  </si>
  <si>
    <t>Bettlach</t>
  </si>
  <si>
    <t>Biberist</t>
  </si>
  <si>
    <t>Deitingen</t>
  </si>
  <si>
    <t>Derendingen</t>
  </si>
  <si>
    <t>Flumenthal</t>
  </si>
  <si>
    <t>Grenchen</t>
  </si>
  <si>
    <t>Günsberg</t>
  </si>
  <si>
    <t>Hubersdorf</t>
  </si>
  <si>
    <t>Langendorf</t>
  </si>
  <si>
    <t>Lommiswil</t>
  </si>
  <si>
    <t>Luterbach</t>
  </si>
  <si>
    <t>Riedholz</t>
  </si>
  <si>
    <t>Rüttenen</t>
  </si>
  <si>
    <t>Selzach</t>
  </si>
  <si>
    <t>Subingen</t>
  </si>
  <si>
    <t>Zuchwil</t>
  </si>
  <si>
    <t>Aedermannsdorf</t>
  </si>
  <si>
    <t>Aeschi (SO)</t>
  </si>
  <si>
    <t>Balsthal</t>
  </si>
  <si>
    <t>Beinwil (SO)</t>
  </si>
  <si>
    <t>Biezwil</t>
  </si>
  <si>
    <t>Bolken</t>
  </si>
  <si>
    <t>Boningen</t>
  </si>
  <si>
    <t>Breitenbach</t>
  </si>
  <si>
    <t>Buchegg</t>
  </si>
  <si>
    <t>Bärschwil</t>
  </si>
  <si>
    <t>Bättwil</t>
  </si>
  <si>
    <t>Büren (SO)</t>
  </si>
  <si>
    <t>Büsserach</t>
  </si>
  <si>
    <t>Dornach</t>
  </si>
  <si>
    <t>Drei Höfe</t>
  </si>
  <si>
    <t>Dulliken</t>
  </si>
  <si>
    <t>Däniken</t>
  </si>
  <si>
    <t>Egerkingen</t>
  </si>
  <si>
    <t>Eppenberg-Wöschnau</t>
  </si>
  <si>
    <t>Erlinsbach (SO)</t>
  </si>
  <si>
    <t>Erschwil</t>
  </si>
  <si>
    <t>Etziken</t>
  </si>
  <si>
    <t>Fehren</t>
  </si>
  <si>
    <t>Feldbrunnen-St. Niklaus</t>
  </si>
  <si>
    <t>Fulenbach</t>
  </si>
  <si>
    <t>Gempen</t>
  </si>
  <si>
    <t>Gerlafingen</t>
  </si>
  <si>
    <t>Gretzenbach</t>
  </si>
  <si>
    <t>Grindel</t>
  </si>
  <si>
    <t>Gunzgen</t>
  </si>
  <si>
    <t>Hauenstein-Ifenthal</t>
  </si>
  <si>
    <t>Herbetswil</t>
  </si>
  <si>
    <t>Himmelried</t>
  </si>
  <si>
    <t>Hochwald</t>
  </si>
  <si>
    <t>Hofstetten-Flüh</t>
  </si>
  <si>
    <t>Holderbank (SO)</t>
  </si>
  <si>
    <t>Horriwil</t>
  </si>
  <si>
    <t>Hägendorf</t>
  </si>
  <si>
    <t>Härkingen</t>
  </si>
  <si>
    <t>Hüniken</t>
  </si>
  <si>
    <t>Kammersrohr</t>
  </si>
  <si>
    <t>Kappel (SO)</t>
  </si>
  <si>
    <t>Kestenholz</t>
  </si>
  <si>
    <t>Kienberg</t>
  </si>
  <si>
    <t>Kleinlützel</t>
  </si>
  <si>
    <t>Kriegstetten</t>
  </si>
  <si>
    <t>Laupersdorf</t>
  </si>
  <si>
    <t>Lohn-Ammannsegg</t>
  </si>
  <si>
    <t>Lostorf</t>
  </si>
  <si>
    <t>Lüsslingen-Nennigkofen</t>
  </si>
  <si>
    <t>Lüterkofen-Ichertswil</t>
  </si>
  <si>
    <t>Matzendorf</t>
  </si>
  <si>
    <t>Meltingen</t>
  </si>
  <si>
    <t>Messen</t>
  </si>
  <si>
    <t>Metzerlen-Mariastein</t>
  </si>
  <si>
    <t>Mümliswil-Ramiswil</t>
  </si>
  <si>
    <t>Neuendorf</t>
  </si>
  <si>
    <t>Niederbuchsiten</t>
  </si>
  <si>
    <t>Niedergösgen</t>
  </si>
  <si>
    <t>Nuglar-St. Pantaleon</t>
  </si>
  <si>
    <t>Nunningen</t>
  </si>
  <si>
    <t>Oberbuchsiten</t>
  </si>
  <si>
    <t>Oberdorf (SO)</t>
  </si>
  <si>
    <t>Obergerlafingen</t>
  </si>
  <si>
    <t>Obergösgen</t>
  </si>
  <si>
    <t>Oensingen</t>
  </si>
  <si>
    <t>Olten</t>
  </si>
  <si>
    <t>Recherswil</t>
  </si>
  <si>
    <t>Rickenbach (SO)</t>
  </si>
  <si>
    <t>Rodersdorf</t>
  </si>
  <si>
    <t>Schnottwil</t>
  </si>
  <si>
    <t>Schönenwerd</t>
  </si>
  <si>
    <t>Seewen</t>
  </si>
  <si>
    <t>Solothurn</t>
  </si>
  <si>
    <t>Starrkirch-Wil</t>
  </si>
  <si>
    <t>Stüsslingen</t>
  </si>
  <si>
    <t>Trimbach</t>
  </si>
  <si>
    <t>Unterramsern</t>
  </si>
  <si>
    <t>Walterswil (SO)</t>
  </si>
  <si>
    <t>Wangen bei Olten</t>
  </si>
  <si>
    <t>Welschenrohr-Gänsbrunnen</t>
  </si>
  <si>
    <t>Winznau</t>
  </si>
  <si>
    <t>Wisen (SO)</t>
  </si>
  <si>
    <t>Witterswil</t>
  </si>
  <si>
    <t>Wolfwil</t>
  </si>
  <si>
    <t>Zullwil</t>
  </si>
  <si>
    <t>Gemeinde</t>
  </si>
  <si>
    <t>ref.</t>
  </si>
  <si>
    <t>röm.-kath.</t>
  </si>
  <si>
    <t>christ.-kath.</t>
  </si>
  <si>
    <t xml:space="preserve">Steuerfuss / Steuer Kirchgemeinde </t>
  </si>
  <si>
    <t>andere/keine</t>
  </si>
  <si>
    <t>Tarif gemäss § 44 Abs. 1 StG ab 2026</t>
  </si>
  <si>
    <t>122</t>
  </si>
  <si>
    <t>130</t>
  </si>
  <si>
    <t>100</t>
  </si>
  <si>
    <t>125</t>
  </si>
  <si>
    <t>99</t>
  </si>
  <si>
    <t>145</t>
  </si>
  <si>
    <t>113</t>
  </si>
  <si>
    <t>110</t>
  </si>
  <si>
    <t>111</t>
  </si>
  <si>
    <t>80</t>
  </si>
  <si>
    <t>128</t>
  </si>
  <si>
    <t>119</t>
  </si>
  <si>
    <t>112</t>
  </si>
  <si>
    <t>68</t>
  </si>
  <si>
    <t>117</t>
  </si>
  <si>
    <t>114.9</t>
  </si>
  <si>
    <t>118</t>
  </si>
  <si>
    <t>120</t>
  </si>
  <si>
    <t>89</t>
  </si>
  <si>
    <t>129</t>
  </si>
  <si>
    <t>124</t>
  </si>
  <si>
    <t>116</t>
  </si>
  <si>
    <t>132</t>
  </si>
  <si>
    <t>127</t>
  </si>
  <si>
    <t>65</t>
  </si>
  <si>
    <t>126</t>
  </si>
  <si>
    <t>104</t>
  </si>
  <si>
    <t>123</t>
  </si>
  <si>
    <t>107</t>
  </si>
  <si>
    <t>131</t>
  </si>
  <si>
    <t>108</t>
  </si>
  <si>
    <t>105</t>
  </si>
  <si>
    <t>115</t>
  </si>
  <si>
    <t>140</t>
  </si>
  <si>
    <t>139</t>
  </si>
  <si>
    <t>18</t>
  </si>
  <si>
    <t>15</t>
  </si>
  <si>
    <t>16</t>
  </si>
  <si>
    <t>12</t>
  </si>
  <si>
    <t>12.5</t>
  </si>
  <si>
    <t>15.5</t>
  </si>
  <si>
    <t>14</t>
  </si>
  <si>
    <t>11</t>
  </si>
  <si>
    <t>17</t>
  </si>
  <si>
    <t>10</t>
  </si>
  <si>
    <t>8</t>
  </si>
  <si>
    <t>24</t>
  </si>
  <si>
    <t>19</t>
  </si>
  <si>
    <t>20</t>
  </si>
  <si>
    <t>25</t>
  </si>
  <si>
    <t>21</t>
  </si>
  <si>
    <t>22</t>
  </si>
  <si>
    <r>
      <t>Wichtiger Hinweis für Auskünfte:</t>
    </r>
    <r>
      <rPr>
        <sz val="10"/>
        <rFont val="Frutiger LT Com 55 Roman"/>
        <family val="2"/>
      </rPr>
      <t xml:space="preserve"> Die provisorische Berechnung der Grundstückgewinnsteuer ist nicht rechtsverbindlich. Sie stellt auf die Angaben der anfragenden Person ab. Diese können wir im Rahmen von Auskünften nicht überprüfen. Die genaue Abklärung des Sachverhalts im Veranlagungsverfahren bleibt deshalb vorbehalten. Für eine verbindliche Berechnung im Rahmen der Sicherstellung der Grundstückgewinnsteuer empfehlen wir, die Vorausberechnung durch das Steueramt vornehmen zu lassen.</t>
    </r>
  </si>
  <si>
    <t>Provisorische Berechnung der Grundstückgewinnsteuer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</si>
</sst>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_ * #,##0_ ;_ * \-#,##0_ ;_ * &quot;-&quot;??_ ;_ @_ "/>
    <numFmt numFmtId="165" formatCode="0.000000%"/>
  </numFmts>
  <fonts count="13" x14ac:knownFonts="1">
    <font>
      <sz val="10"/>
      <name val="Arial"/>
    </font>
    <font>
      <sz val="10"/>
      <name val="Arial"/>
      <family val="2"/>
    </font>
    <font>
      <sz val="8"/>
      <color indexed="81"/>
      <name val="Tahoma"/>
      <family val="2"/>
    </font>
    <font>
      <b/>
      <sz val="10"/>
      <name val="Frutiger 55 Roman"/>
      <family val="2"/>
    </font>
    <font>
      <sz val="10"/>
      <name val="Frutiger 55 Roman"/>
      <family val="2"/>
    </font>
    <font>
      <b/>
      <i/>
      <sz val="9"/>
      <name val="Frutiger LT Com 55 Roman"/>
      <family val="2"/>
    </font>
    <font>
      <sz val="10"/>
      <name val="Frutiger LT Com 55 Roman"/>
      <family val="2"/>
    </font>
    <font>
      <b/>
      <sz val="11"/>
      <name val="Frutiger LT Com 55 Roman"/>
      <family val="2"/>
    </font>
    <font>
      <b/>
      <sz val="10"/>
      <name val="Frutiger LT Com 55 Roman"/>
      <family val="2"/>
    </font>
    <font>
      <sz val="11"/>
      <color theme="1"/>
      <name val="Calibri"/>
      <family val="2"/>
      <scheme val="minor"/>
    </font>
    <font>
      <sz val="10"/>
      <color rgb="FF000000"/>
      <name val="Arial"/>
      <family val="2"/>
      <charset val="1"/>
    </font>
    <font>
      <b/>
      <sz val="9"/>
      <color rgb="FF000000"/>
      <name val="arial"/>
      <family val="2"/>
      <charset val="1"/>
    </font>
    <font>
      <sz val="11"/>
      <name val="Calibri"/>
      <family val="2"/>
      <scheme val="minor"/>
    </font>
  </fonts>
  <fills count="9">
    <fill>
      <patternFill patternType="none"/>
    </fill>
    <fill>
      <patternFill patternType="gray125"/>
    </fill>
    <fill>
      <patternFill patternType="solid">
        <fgColor indexed="26"/>
        <bgColor indexed="26"/>
      </patternFill>
    </fill>
    <fill>
      <patternFill patternType="solid">
        <fgColor indexed="42"/>
        <bgColor indexed="26"/>
      </patternFill>
    </fill>
    <fill>
      <patternFill patternType="solid">
        <fgColor theme="0" tint="-0.14999847407452621"/>
        <bgColor indexed="26"/>
      </patternFill>
    </fill>
    <fill>
      <patternFill patternType="solid">
        <fgColor rgb="FFD6D6D6"/>
        <bgColor rgb="FFC0C0C0"/>
      </patternFill>
    </fill>
    <fill>
      <patternFill patternType="solid">
        <fgColor rgb="FFCCFFCC"/>
        <bgColor indexed="26"/>
      </patternFill>
    </fill>
    <fill>
      <patternFill patternType="solid">
        <fgColor rgb="FFFFFFCC"/>
        <bgColor indexed="26"/>
      </patternFill>
    </fill>
    <fill>
      <patternFill patternType="solid">
        <fgColor rgb="FFD9D9D9"/>
        <bgColor indexed="26"/>
      </patternFill>
    </fill>
  </fills>
  <borders count="7">
    <border>
      <left/>
      <right/>
      <top/>
      <bottom/>
      <diagonal/>
    </border>
    <border>
      <left/>
      <right/>
      <top/>
      <bottom style="thin">
        <color indexed="64"/>
      </bottom>
      <diagonal/>
    </border>
    <border>
      <left/>
      <right/>
      <top/>
      <bottom style="double">
        <color indexed="64"/>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cellStyleXfs>
  <cellXfs count="53">
    <xf numFmtId="0" fontId="0" fillId="0" borderId="0" xfId="0"/>
    <xf numFmtId="0" fontId="3" fillId="0" borderId="0" xfId="0" applyFont="1"/>
    <xf numFmtId="164" fontId="3" fillId="0" borderId="0" xfId="1" applyNumberFormat="1" applyFont="1"/>
    <xf numFmtId="0" fontId="4" fillId="0" borderId="0" xfId="0" applyFont="1"/>
    <xf numFmtId="43" fontId="4" fillId="0" borderId="0" xfId="1" applyFont="1"/>
    <xf numFmtId="164" fontId="4" fillId="0" borderId="0" xfId="1" applyNumberFormat="1" applyFont="1"/>
    <xf numFmtId="0" fontId="4" fillId="0" borderId="0" xfId="0" applyFont="1" applyAlignment="1">
      <alignment horizontal="right" wrapText="1"/>
    </xf>
    <xf numFmtId="164" fontId="4" fillId="0" borderId="0" xfId="1" applyNumberFormat="1" applyFont="1" applyAlignment="1">
      <alignment horizontal="right" wrapText="1"/>
    </xf>
    <xf numFmtId="10" fontId="4" fillId="0" borderId="0" xfId="2" applyNumberFormat="1" applyFont="1"/>
    <xf numFmtId="10" fontId="3" fillId="0" borderId="0" xfId="2" applyNumberFormat="1" applyFont="1"/>
    <xf numFmtId="10" fontId="4" fillId="0" borderId="0" xfId="2" applyNumberFormat="1" applyFont="1" applyAlignment="1">
      <alignment horizontal="right" wrapText="1"/>
    </xf>
    <xf numFmtId="0" fontId="6" fillId="4" borderId="0" xfId="0" applyFont="1" applyFill="1" applyAlignment="1" applyProtection="1">
      <alignment horizontal="left"/>
      <protection locked="0"/>
    </xf>
    <xf numFmtId="0" fontId="6" fillId="4" borderId="0" xfId="1" applyNumberFormat="1" applyFont="1" applyFill="1" applyAlignment="1" applyProtection="1">
      <alignment horizontal="left"/>
      <protection locked="0"/>
    </xf>
    <xf numFmtId="164" fontId="6" fillId="4" borderId="0" xfId="1" applyNumberFormat="1" applyFont="1" applyFill="1" applyProtection="1">
      <protection locked="0"/>
    </xf>
    <xf numFmtId="164" fontId="6" fillId="4" borderId="1" xfId="1" applyNumberFormat="1" applyFont="1" applyFill="1" applyBorder="1" applyProtection="1">
      <protection locked="0"/>
    </xf>
    <xf numFmtId="0" fontId="6" fillId="4" borderId="1" xfId="0" applyFont="1" applyFill="1" applyBorder="1" applyProtection="1">
      <protection locked="0"/>
    </xf>
    <xf numFmtId="49" fontId="6" fillId="4" borderId="0" xfId="1" applyNumberFormat="1" applyFont="1" applyFill="1" applyAlignment="1" applyProtection="1">
      <alignment horizontal="center"/>
      <protection locked="0"/>
    </xf>
    <xf numFmtId="0" fontId="10" fillId="0" borderId="4" xfId="0" applyFont="1" applyBorder="1" applyAlignment="1">
      <alignment horizontal="left" vertical="center"/>
    </xf>
    <xf numFmtId="4" fontId="10" fillId="0" borderId="4" xfId="0" applyNumberFormat="1" applyFont="1" applyBorder="1" applyAlignment="1">
      <alignment horizontal="right" vertical="center"/>
    </xf>
    <xf numFmtId="0" fontId="11" fillId="5" borderId="4" xfId="0" applyFont="1" applyFill="1" applyBorder="1" applyAlignment="1">
      <alignment horizontal="left" vertical="center"/>
    </xf>
    <xf numFmtId="0" fontId="11" fillId="5" borderId="4" xfId="0" applyFont="1" applyFill="1" applyBorder="1" applyAlignment="1">
      <alignment horizontal="left" vertical="center" wrapText="1"/>
    </xf>
    <xf numFmtId="10" fontId="6" fillId="6" borderId="0" xfId="2" applyNumberFormat="1" applyFont="1" applyFill="1" applyProtection="1">
      <protection locked="0"/>
    </xf>
    <xf numFmtId="10" fontId="6" fillId="6" borderId="1" xfId="2" applyNumberFormat="1" applyFont="1" applyFill="1" applyBorder="1" applyProtection="1">
      <protection locked="0"/>
    </xf>
    <xf numFmtId="0" fontId="6" fillId="8" borderId="0" xfId="0" applyFont="1" applyFill="1" applyProtection="1">
      <protection locked="0"/>
    </xf>
    <xf numFmtId="0" fontId="11" fillId="5" borderId="5" xfId="0" applyFont="1" applyFill="1" applyBorder="1" applyAlignment="1">
      <alignment horizontal="left" vertical="center" wrapText="1"/>
    </xf>
    <xf numFmtId="0" fontId="12" fillId="0" borderId="6" xfId="0" applyFont="1" applyBorder="1" applyAlignment="1">
      <alignment horizontal="left" vertical="center"/>
    </xf>
    <xf numFmtId="164" fontId="8" fillId="3" borderId="0" xfId="1" applyNumberFormat="1" applyFont="1" applyFill="1" applyProtection="1">
      <protection locked="0"/>
    </xf>
    <xf numFmtId="164" fontId="8" fillId="6" borderId="0" xfId="1" applyNumberFormat="1" applyFont="1" applyFill="1" applyProtection="1">
      <protection locked="0"/>
    </xf>
    <xf numFmtId="164" fontId="6" fillId="3" borderId="0" xfId="1" applyNumberFormat="1" applyFont="1" applyFill="1" applyProtection="1">
      <protection locked="0"/>
    </xf>
    <xf numFmtId="9" fontId="6" fillId="3" borderId="1" xfId="2" applyFont="1" applyFill="1" applyBorder="1" applyProtection="1">
      <protection locked="0"/>
    </xf>
    <xf numFmtId="164" fontId="6" fillId="3" borderId="1" xfId="1" applyNumberFormat="1" applyFont="1" applyFill="1" applyBorder="1" applyProtection="1">
      <protection locked="0"/>
    </xf>
    <xf numFmtId="164" fontId="8" fillId="3" borderId="3" xfId="1" applyNumberFormat="1" applyFont="1" applyFill="1" applyBorder="1" applyProtection="1">
      <protection locked="0"/>
    </xf>
    <xf numFmtId="43" fontId="8" fillId="3" borderId="0" xfId="2" applyNumberFormat="1" applyFont="1" applyFill="1" applyProtection="1">
      <protection locked="0"/>
    </xf>
    <xf numFmtId="10" fontId="8" fillId="3" borderId="1" xfId="2" applyNumberFormat="1" applyFont="1" applyFill="1" applyBorder="1" applyProtection="1">
      <protection locked="0"/>
    </xf>
    <xf numFmtId="43" fontId="8" fillId="3" borderId="2" xfId="1" applyFont="1" applyFill="1" applyBorder="1" applyProtection="1">
      <protection locked="0"/>
    </xf>
    <xf numFmtId="0" fontId="5" fillId="2" borderId="0" xfId="0" applyFont="1" applyFill="1"/>
    <xf numFmtId="0" fontId="6" fillId="2" borderId="0" xfId="0" applyFont="1" applyFill="1"/>
    <xf numFmtId="0" fontId="7" fillId="2" borderId="0" xfId="0" applyFont="1" applyFill="1"/>
    <xf numFmtId="0" fontId="8" fillId="2" borderId="0" xfId="0" applyFont="1" applyFill="1" applyAlignment="1">
      <alignment horizontal="right"/>
    </xf>
    <xf numFmtId="0" fontId="6" fillId="4" borderId="0" xfId="1" applyNumberFormat="1" applyFont="1" applyFill="1" applyAlignment="1" applyProtection="1">
      <alignment horizontal="left"/>
    </xf>
    <xf numFmtId="0" fontId="8" fillId="2" borderId="0" xfId="0" applyFont="1" applyFill="1" applyAlignment="1">
      <alignment horizontal="center"/>
    </xf>
    <xf numFmtId="0" fontId="8" fillId="2" borderId="0" xfId="0" applyFont="1" applyFill="1"/>
    <xf numFmtId="0" fontId="6" fillId="2" borderId="0" xfId="0" applyFont="1" applyFill="1" applyAlignment="1">
      <alignment horizontal="right"/>
    </xf>
    <xf numFmtId="164" fontId="6" fillId="2" borderId="0" xfId="1" applyNumberFormat="1" applyFont="1" applyFill="1" applyProtection="1"/>
    <xf numFmtId="0" fontId="6" fillId="2" borderId="1" xfId="0" applyFont="1" applyFill="1" applyBorder="1"/>
    <xf numFmtId="43" fontId="4" fillId="0" borderId="0" xfId="1" applyFont="1" applyProtection="1"/>
    <xf numFmtId="164" fontId="4" fillId="0" borderId="0" xfId="1" applyNumberFormat="1" applyFont="1" applyProtection="1"/>
    <xf numFmtId="165" fontId="6" fillId="3" borderId="0" xfId="2" applyNumberFormat="1" applyFont="1" applyFill="1" applyProtection="1"/>
    <xf numFmtId="43" fontId="8" fillId="3" borderId="0" xfId="1" applyFont="1" applyFill="1" applyProtection="1"/>
    <xf numFmtId="43" fontId="8" fillId="7" borderId="0" xfId="1" applyFont="1" applyFill="1" applyProtection="1"/>
    <xf numFmtId="0" fontId="8" fillId="2" borderId="0" xfId="0" applyFont="1" applyFill="1" applyAlignment="1">
      <alignment horizontal="left" wrapText="1"/>
    </xf>
    <xf numFmtId="0" fontId="6" fillId="2" borderId="0" xfId="0" applyFont="1" applyFill="1" applyAlignment="1">
      <alignment horizontal="left" wrapText="1"/>
    </xf>
    <xf numFmtId="0" fontId="0" fillId="0" borderId="0" xfId="0"/>
  </cellXfs>
  <cellStyles count="4">
    <cellStyle name="Komma" xfId="1" builtinId="3"/>
    <cellStyle name="Prozent" xfId="2" builtinId="5"/>
    <cellStyle name="Standard" xfId="0" builtinId="0"/>
    <cellStyle name="Standard 2" xfId="3" xr:uid="{00000000-0005-0000-0000-000004000000}"/>
  </cellStyles>
  <dxfs count="0"/>
  <tableStyles count="0" defaultTableStyle="TableStyleMedium2" defaultPivotStyle="PivotStyleLight16"/>
  <colors>
    <mruColors>
      <color rgb="FFD9D9D9"/>
      <color rgb="FFFFFFCC"/>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4</xdr:col>
      <xdr:colOff>676275</xdr:colOff>
      <xdr:row>0</xdr:row>
      <xdr:rowOff>0</xdr:rowOff>
    </xdr:from>
    <xdr:to>
      <xdr:col>8</xdr:col>
      <xdr:colOff>1000125</xdr:colOff>
      <xdr:row>1</xdr:row>
      <xdr:rowOff>38100</xdr:rowOff>
    </xdr:to>
    <xdr:pic>
      <xdr:nvPicPr>
        <xdr:cNvPr id="1103" name="Picture 31" descr="Kanton_sw_big">
          <a:extLst>
            <a:ext uri="{FF2B5EF4-FFF2-40B4-BE49-F238E27FC236}">
              <a16:creationId xmlns:a16="http://schemas.microsoft.com/office/drawing/2014/main" id="{00000000-0008-0000-0000-00004F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0" y="0"/>
          <a:ext cx="202882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indexed="57"/>
  </sheetPr>
  <dimension ref="B1:L48"/>
  <sheetViews>
    <sheetView showGridLines="0" tabSelected="1" zoomScaleNormal="100" zoomScaleSheetLayoutView="100" workbookViewId="0">
      <selection activeCell="W15" sqref="W15"/>
    </sheetView>
  </sheetViews>
  <sheetFormatPr baseColWidth="10" defaultColWidth="11.3828125" defaultRowHeight="12.9" x14ac:dyDescent="0.35"/>
  <cols>
    <col min="1" max="1" width="5" style="3" customWidth="1"/>
    <col min="2" max="2" width="17.69140625" style="3" customWidth="1"/>
    <col min="3" max="3" width="17.3828125" style="3" customWidth="1"/>
    <col min="4" max="4" width="6.4609375" style="3" customWidth="1"/>
    <col min="5" max="5" width="14.3828125" style="3" customWidth="1"/>
    <col min="6" max="6" width="1.07421875" style="3" customWidth="1"/>
    <col min="7" max="7" width="9.07421875" style="3" bestFit="1" customWidth="1"/>
    <col min="8" max="8" width="0.53515625" style="3" customWidth="1"/>
    <col min="9" max="9" width="14.15234375" style="3" customWidth="1"/>
    <col min="10" max="10" width="11.53515625" style="3" bestFit="1" customWidth="1"/>
    <col min="11" max="11" width="11.53515625" style="3" hidden="1" customWidth="1"/>
    <col min="12" max="12" width="11.3828125" style="3" hidden="1" customWidth="1"/>
    <col min="13" max="16384" width="11.3828125" style="3"/>
  </cols>
  <sheetData>
    <row r="1" spans="2:10" x14ac:dyDescent="0.35">
      <c r="B1" s="35" t="s">
        <v>32</v>
      </c>
      <c r="C1" s="36"/>
      <c r="D1" s="36"/>
      <c r="E1" s="36"/>
      <c r="F1" s="36"/>
      <c r="G1" s="36"/>
      <c r="H1" s="36"/>
      <c r="I1" s="36"/>
    </row>
    <row r="2" spans="2:10" x14ac:dyDescent="0.35">
      <c r="B2" s="36"/>
      <c r="C2" s="36"/>
      <c r="D2" s="36"/>
      <c r="E2" s="36"/>
      <c r="F2" s="36"/>
      <c r="G2" s="36"/>
      <c r="H2" s="36"/>
      <c r="I2" s="36"/>
    </row>
    <row r="3" spans="2:10" x14ac:dyDescent="0.35">
      <c r="B3" s="36"/>
      <c r="C3" s="36"/>
      <c r="D3" s="36"/>
      <c r="E3" s="36"/>
      <c r="F3" s="36"/>
      <c r="G3" s="36"/>
      <c r="H3" s="36"/>
      <c r="I3" s="36"/>
    </row>
    <row r="4" spans="2:10" x14ac:dyDescent="0.35">
      <c r="B4" s="36"/>
      <c r="C4" s="36"/>
      <c r="D4" s="36"/>
      <c r="E4" s="36"/>
      <c r="F4" s="36"/>
      <c r="G4" s="36"/>
      <c r="H4" s="36"/>
      <c r="I4" s="36"/>
    </row>
    <row r="5" spans="2:10" ht="14.6" x14ac:dyDescent="0.4">
      <c r="B5" s="37" t="s">
        <v>201</v>
      </c>
      <c r="C5" s="36"/>
      <c r="D5" s="36"/>
      <c r="E5" s="36"/>
      <c r="F5" s="36"/>
      <c r="G5" s="36"/>
      <c r="H5" s="36"/>
      <c r="I5" s="36"/>
    </row>
    <row r="6" spans="2:10" x14ac:dyDescent="0.35">
      <c r="B6" s="36"/>
      <c r="C6" s="36"/>
      <c r="D6" s="36"/>
      <c r="E6" s="36"/>
      <c r="F6" s="36"/>
      <c r="G6" s="36"/>
      <c r="H6" s="36"/>
      <c r="I6" s="38"/>
    </row>
    <row r="7" spans="2:10" x14ac:dyDescent="0.35">
      <c r="B7" s="36"/>
      <c r="C7" s="36"/>
      <c r="D7" s="36"/>
      <c r="E7" s="36"/>
      <c r="F7" s="36"/>
      <c r="G7" s="36"/>
      <c r="H7" s="36"/>
      <c r="I7" s="36"/>
    </row>
    <row r="8" spans="2:10" x14ac:dyDescent="0.35">
      <c r="B8" s="36" t="s">
        <v>26</v>
      </c>
      <c r="C8" s="11"/>
      <c r="D8" s="36" t="s">
        <v>0</v>
      </c>
      <c r="E8" s="12"/>
      <c r="F8" s="39"/>
      <c r="G8" s="36"/>
      <c r="H8" s="36"/>
      <c r="I8" s="40" t="s">
        <v>36</v>
      </c>
    </row>
    <row r="9" spans="2:10" x14ac:dyDescent="0.35">
      <c r="B9" s="36"/>
      <c r="C9" s="36"/>
      <c r="D9" s="36"/>
      <c r="E9" s="36"/>
      <c r="F9" s="36"/>
      <c r="G9" s="36"/>
      <c r="H9" s="36"/>
      <c r="I9" s="16"/>
    </row>
    <row r="10" spans="2:10" x14ac:dyDescent="0.35">
      <c r="B10" s="41" t="s">
        <v>1</v>
      </c>
      <c r="C10" s="36"/>
      <c r="D10" s="36"/>
      <c r="E10" s="36"/>
      <c r="F10" s="36"/>
      <c r="G10" s="36"/>
      <c r="H10" s="36"/>
      <c r="I10" s="36"/>
    </row>
    <row r="11" spans="2:10" x14ac:dyDescent="0.35">
      <c r="B11" s="36" t="s">
        <v>10</v>
      </c>
      <c r="C11" s="36"/>
      <c r="D11" s="36"/>
      <c r="E11" s="36"/>
      <c r="F11" s="36"/>
      <c r="G11" s="36"/>
      <c r="H11" s="36"/>
      <c r="I11" s="13"/>
    </row>
    <row r="12" spans="2:10" x14ac:dyDescent="0.35">
      <c r="B12" s="36" t="s">
        <v>27</v>
      </c>
      <c r="C12" s="36"/>
      <c r="D12" s="36"/>
      <c r="E12" s="36"/>
      <c r="F12" s="36"/>
      <c r="G12" s="42" t="s">
        <v>22</v>
      </c>
      <c r="H12" s="36"/>
      <c r="I12" s="43">
        <v>0</v>
      </c>
    </row>
    <row r="13" spans="2:10" x14ac:dyDescent="0.35">
      <c r="B13" s="36" t="s">
        <v>23</v>
      </c>
      <c r="C13" s="36"/>
      <c r="D13" s="36"/>
      <c r="E13" s="36"/>
      <c r="F13" s="36"/>
      <c r="G13" s="36"/>
      <c r="H13" s="36"/>
      <c r="I13" s="14">
        <v>0</v>
      </c>
    </row>
    <row r="14" spans="2:10" x14ac:dyDescent="0.35">
      <c r="B14" s="41" t="s">
        <v>2</v>
      </c>
      <c r="C14" s="36"/>
      <c r="D14" s="36"/>
      <c r="E14" s="36"/>
      <c r="F14" s="36"/>
      <c r="G14" s="36"/>
      <c r="H14" s="36"/>
      <c r="I14" s="26">
        <f>SUM(I11:I13)</f>
        <v>0</v>
      </c>
    </row>
    <row r="15" spans="2:10" x14ac:dyDescent="0.35">
      <c r="B15" s="36"/>
      <c r="C15" s="36"/>
      <c r="D15" s="36"/>
      <c r="E15" s="36"/>
      <c r="F15" s="36"/>
      <c r="G15" s="36"/>
      <c r="H15" s="36"/>
      <c r="I15" s="36"/>
    </row>
    <row r="16" spans="2:10" x14ac:dyDescent="0.35">
      <c r="B16" s="41" t="s">
        <v>3</v>
      </c>
      <c r="C16" s="36"/>
      <c r="D16" s="36"/>
      <c r="E16" s="36"/>
      <c r="F16" s="36"/>
      <c r="G16" s="36"/>
      <c r="H16" s="36"/>
      <c r="I16" s="36"/>
    </row>
    <row r="17" spans="2:12" x14ac:dyDescent="0.35">
      <c r="B17" s="36" t="s">
        <v>35</v>
      </c>
      <c r="C17" s="36"/>
      <c r="D17" s="36"/>
      <c r="E17" s="36"/>
      <c r="F17" s="36"/>
      <c r="G17" s="36"/>
      <c r="H17" s="36"/>
      <c r="I17" s="13"/>
    </row>
    <row r="18" spans="2:12" x14ac:dyDescent="0.35">
      <c r="B18" s="36" t="s">
        <v>4</v>
      </c>
      <c r="C18" s="36"/>
      <c r="D18" s="36"/>
      <c r="E18" s="36"/>
      <c r="F18" s="36"/>
      <c r="G18" s="36"/>
      <c r="H18" s="36"/>
      <c r="I18" s="13"/>
    </row>
    <row r="19" spans="2:12" x14ac:dyDescent="0.35">
      <c r="B19" s="36" t="s">
        <v>5</v>
      </c>
      <c r="C19" s="36"/>
      <c r="D19" s="36"/>
      <c r="E19" s="36"/>
      <c r="F19" s="36"/>
      <c r="G19" s="36"/>
      <c r="H19" s="36"/>
      <c r="I19" s="13"/>
    </row>
    <row r="20" spans="2:12" x14ac:dyDescent="0.35">
      <c r="B20" s="36" t="s">
        <v>6</v>
      </c>
      <c r="C20" s="36"/>
      <c r="D20" s="36"/>
      <c r="E20" s="36"/>
      <c r="F20" s="36"/>
      <c r="G20" s="36"/>
      <c r="H20" s="36"/>
      <c r="I20" s="14"/>
    </row>
    <row r="21" spans="2:12" x14ac:dyDescent="0.35">
      <c r="B21" s="36" t="s">
        <v>7</v>
      </c>
      <c r="C21" s="36"/>
      <c r="D21" s="36"/>
      <c r="E21" s="36"/>
      <c r="F21" s="36"/>
      <c r="G21" s="36"/>
      <c r="H21" s="36"/>
      <c r="I21" s="26">
        <f>SUM(I17:I20)</f>
        <v>0</v>
      </c>
    </row>
    <row r="22" spans="2:12" x14ac:dyDescent="0.35">
      <c r="B22" s="36" t="s">
        <v>25</v>
      </c>
      <c r="C22" s="36"/>
      <c r="D22" s="36"/>
      <c r="E22" s="36"/>
      <c r="F22" s="36"/>
      <c r="G22" s="36"/>
      <c r="H22" s="36"/>
      <c r="I22" s="14"/>
    </row>
    <row r="23" spans="2:12" x14ac:dyDescent="0.35">
      <c r="B23" s="41" t="s">
        <v>8</v>
      </c>
      <c r="C23" s="36"/>
      <c r="D23" s="36"/>
      <c r="E23" s="36"/>
      <c r="F23" s="36"/>
      <c r="G23" s="36"/>
      <c r="H23" s="36"/>
      <c r="I23" s="27">
        <f>I21-I22</f>
        <v>0</v>
      </c>
    </row>
    <row r="24" spans="2:12" x14ac:dyDescent="0.35">
      <c r="B24" s="36"/>
      <c r="C24" s="36"/>
      <c r="D24" s="36"/>
      <c r="E24" s="36"/>
      <c r="F24" s="36"/>
      <c r="G24" s="36"/>
      <c r="H24" s="36"/>
      <c r="I24" s="36"/>
    </row>
    <row r="25" spans="2:12" x14ac:dyDescent="0.35">
      <c r="B25" s="41" t="s">
        <v>9</v>
      </c>
      <c r="C25" s="36"/>
      <c r="D25" s="36" t="s">
        <v>24</v>
      </c>
      <c r="E25" s="36"/>
      <c r="F25" s="36"/>
      <c r="G25" s="36"/>
      <c r="H25" s="36"/>
      <c r="I25" s="26">
        <f>IF(I14-I23&gt;0,I14-I23,0)</f>
        <v>0</v>
      </c>
    </row>
    <row r="26" spans="2:12" x14ac:dyDescent="0.35">
      <c r="B26" s="36" t="s">
        <v>13</v>
      </c>
      <c r="C26" s="36"/>
      <c r="D26" s="36"/>
      <c r="E26" s="36"/>
      <c r="F26" s="36"/>
      <c r="G26" s="23"/>
      <c r="H26" s="36"/>
      <c r="I26" s="36"/>
    </row>
    <row r="27" spans="2:12" x14ac:dyDescent="0.35">
      <c r="B27" s="36" t="s">
        <v>14</v>
      </c>
      <c r="C27" s="36"/>
      <c r="D27" s="36"/>
      <c r="E27" s="36"/>
      <c r="F27" s="36"/>
      <c r="G27" s="15"/>
      <c r="H27" s="36"/>
      <c r="I27" s="36"/>
    </row>
    <row r="28" spans="2:12" x14ac:dyDescent="0.35">
      <c r="B28" s="36" t="s">
        <v>33</v>
      </c>
      <c r="C28" s="36"/>
      <c r="D28" s="36"/>
      <c r="E28" s="36"/>
      <c r="F28" s="36"/>
      <c r="G28" s="28">
        <f>IF(G27-G26&gt;30,30,G27-G26)</f>
        <v>0</v>
      </c>
      <c r="H28" s="36"/>
      <c r="I28" s="36"/>
    </row>
    <row r="29" spans="2:12" x14ac:dyDescent="0.35">
      <c r="B29" s="36" t="s">
        <v>11</v>
      </c>
      <c r="C29" s="36"/>
      <c r="D29" s="36"/>
      <c r="E29" s="36"/>
      <c r="F29" s="36"/>
      <c r="G29" s="29">
        <f>IF(G28&gt;5,(G28-5)*2/100,0)</f>
        <v>0</v>
      </c>
      <c r="H29" s="44"/>
      <c r="I29" s="30">
        <f>I25*G29</f>
        <v>0</v>
      </c>
    </row>
    <row r="30" spans="2:12" x14ac:dyDescent="0.35">
      <c r="B30" s="36"/>
      <c r="C30" s="36"/>
      <c r="D30" s="36"/>
      <c r="E30" s="36"/>
      <c r="F30" s="36"/>
      <c r="G30" s="36"/>
      <c r="H30" s="36"/>
      <c r="I30" s="36"/>
    </row>
    <row r="31" spans="2:12" ht="13.3" thickBot="1" x14ac:dyDescent="0.4">
      <c r="B31" s="41" t="s">
        <v>12</v>
      </c>
      <c r="C31" s="36"/>
      <c r="D31" s="36"/>
      <c r="E31" s="36"/>
      <c r="F31" s="36"/>
      <c r="G31" s="36"/>
      <c r="H31" s="36"/>
      <c r="I31" s="31">
        <f>SUM(I14-I23-I29)</f>
        <v>0</v>
      </c>
      <c r="L31" s="45">
        <f>VLOOKUP(I31,'Tarif ab 2026'!F4:G16,2)</f>
        <v>0</v>
      </c>
    </row>
    <row r="32" spans="2:12" x14ac:dyDescent="0.35">
      <c r="B32" s="36"/>
      <c r="C32" s="36"/>
      <c r="D32" s="36"/>
      <c r="E32" s="36"/>
      <c r="F32" s="36"/>
      <c r="G32" s="36"/>
      <c r="H32" s="36"/>
      <c r="I32" s="36"/>
      <c r="K32" s="46">
        <f>I31-VLOOKUP(I31,'Tarif ab 2026'!F4:G16,1)</f>
        <v>0</v>
      </c>
      <c r="L32" s="45">
        <f>K32*VLOOKUP(I31,'Tarif ab 2026'!F4:I16,4)</f>
        <v>0</v>
      </c>
    </row>
    <row r="33" spans="2:12" x14ac:dyDescent="0.35">
      <c r="B33" s="36" t="s">
        <v>15</v>
      </c>
      <c r="C33" s="36"/>
      <c r="D33" s="36"/>
      <c r="E33" s="36"/>
      <c r="F33" s="36"/>
      <c r="G33" s="36"/>
      <c r="H33" s="36"/>
      <c r="I33" s="47">
        <f>IF(I31&gt;1,ROUND(L35/I31,8),0)</f>
        <v>0</v>
      </c>
    </row>
    <row r="34" spans="2:12" x14ac:dyDescent="0.35">
      <c r="B34" s="36"/>
      <c r="C34" s="36"/>
      <c r="D34" s="36"/>
      <c r="E34" s="36"/>
      <c r="F34" s="36"/>
      <c r="G34" s="36"/>
      <c r="H34" s="36"/>
      <c r="I34" s="36"/>
    </row>
    <row r="35" spans="2:12" x14ac:dyDescent="0.35">
      <c r="B35" s="36" t="s">
        <v>16</v>
      </c>
      <c r="C35" s="36"/>
      <c r="D35" s="36"/>
      <c r="E35" s="48">
        <f>SUM(I31*I33)</f>
        <v>0</v>
      </c>
      <c r="F35" s="49"/>
      <c r="G35" s="36"/>
      <c r="H35" s="36"/>
      <c r="I35" s="36"/>
      <c r="L35" s="45">
        <f>IF(I31&gt;309999,I31*10.5/100,L31+L32)</f>
        <v>0</v>
      </c>
    </row>
    <row r="36" spans="2:12" x14ac:dyDescent="0.35">
      <c r="B36" s="36" t="s">
        <v>34</v>
      </c>
      <c r="C36" s="36"/>
      <c r="D36" s="36"/>
      <c r="E36" s="36"/>
      <c r="F36" s="36"/>
      <c r="G36" s="21">
        <v>1.04</v>
      </c>
      <c r="H36" s="36"/>
      <c r="I36" s="32">
        <f>SUM(E35*G36)</f>
        <v>0</v>
      </c>
    </row>
    <row r="37" spans="2:12" x14ac:dyDescent="0.35">
      <c r="B37" s="36" t="s">
        <v>17</v>
      </c>
      <c r="C37" s="36"/>
      <c r="D37" s="36"/>
      <c r="E37" s="36"/>
      <c r="F37" s="36"/>
      <c r="G37" s="21" t="str">
        <f>IF(C8="","",_xlfn.XLOOKUP('GGSt Detail'!C8,'Steuerfüsse 2026'!A2:A105,'Steuerfüsse 2026'!B2:B105,,0)/100)</f>
        <v/>
      </c>
      <c r="H37" s="36"/>
      <c r="I37" s="32" t="str">
        <f>IF(G37="","",SUM(E35*G37))</f>
        <v/>
      </c>
    </row>
    <row r="38" spans="2:12" x14ac:dyDescent="0.35">
      <c r="B38" s="36" t="s">
        <v>145</v>
      </c>
      <c r="C38" s="36"/>
      <c r="D38" s="36"/>
      <c r="E38" s="23"/>
      <c r="F38" s="36"/>
      <c r="G38" s="22" t="str" cm="1">
        <f t="array" ref="G38">IF(E38="","",IF(E38="andere/keine","",_xlfn.XLOOKUP(C8,'Steuerfüsse 2026'!A2:A105,_xlfn.XLOOKUP('GGSt Detail'!E38,'Steuerfüsse 2026'!C1:E1,'Steuerfüsse 2026'!C2:E105))/100))</f>
        <v/>
      </c>
      <c r="H38" s="36"/>
      <c r="I38" s="32" t="str">
        <f>IF(E38="","",IF(E38="andere/keine","",SUM(E35*G38)))</f>
        <v/>
      </c>
    </row>
    <row r="39" spans="2:12" x14ac:dyDescent="0.35">
      <c r="B39" s="36" t="s">
        <v>18</v>
      </c>
      <c r="C39" s="36"/>
      <c r="D39" s="36"/>
      <c r="E39" s="36"/>
      <c r="F39" s="36"/>
      <c r="G39" s="33">
        <f>SUM(G36:G38)</f>
        <v>1.04</v>
      </c>
      <c r="H39" s="44"/>
      <c r="I39" s="44"/>
    </row>
    <row r="40" spans="2:12" x14ac:dyDescent="0.35">
      <c r="B40" s="36"/>
      <c r="C40" s="36"/>
      <c r="D40" s="36"/>
      <c r="E40" s="36"/>
      <c r="F40" s="36"/>
      <c r="G40" s="36"/>
      <c r="H40" s="36"/>
      <c r="I40" s="36"/>
    </row>
    <row r="41" spans="2:12" ht="13.3" thickBot="1" x14ac:dyDescent="0.4">
      <c r="B41" s="41" t="s">
        <v>19</v>
      </c>
      <c r="C41" s="36"/>
      <c r="D41" s="36"/>
      <c r="E41" s="36"/>
      <c r="F41" s="36"/>
      <c r="G41" s="36"/>
      <c r="H41" s="36"/>
      <c r="I41" s="34">
        <f>SUM(I36:I38)</f>
        <v>0</v>
      </c>
    </row>
    <row r="42" spans="2:12" ht="13.3" thickTop="1" x14ac:dyDescent="0.35">
      <c r="B42" s="36"/>
      <c r="C42" s="36"/>
      <c r="D42" s="36"/>
      <c r="E42" s="36"/>
      <c r="F42" s="36"/>
      <c r="G42" s="36"/>
      <c r="H42" s="36"/>
      <c r="I42" s="36"/>
    </row>
    <row r="43" spans="2:12" x14ac:dyDescent="0.35">
      <c r="B43" s="36"/>
      <c r="C43" s="36"/>
      <c r="D43" s="36"/>
      <c r="E43" s="36"/>
      <c r="F43" s="36"/>
      <c r="G43" s="36"/>
      <c r="H43" s="36"/>
      <c r="I43" s="36"/>
    </row>
    <row r="44" spans="2:12" x14ac:dyDescent="0.35">
      <c r="B44" s="36"/>
      <c r="C44" s="36"/>
      <c r="D44" s="36"/>
      <c r="E44" s="36"/>
      <c r="F44" s="36"/>
      <c r="G44" s="36"/>
      <c r="H44" s="36"/>
      <c r="I44" s="36"/>
    </row>
    <row r="45" spans="2:12" x14ac:dyDescent="0.35">
      <c r="B45" s="36"/>
      <c r="C45" s="36"/>
      <c r="D45" s="36"/>
      <c r="E45" s="36"/>
      <c r="F45" s="36"/>
      <c r="G45" s="36"/>
      <c r="H45" s="36"/>
      <c r="I45" s="36"/>
    </row>
    <row r="46" spans="2:12" ht="54.75" customHeight="1" x14ac:dyDescent="0.35">
      <c r="B46" s="50" t="s">
        <v>200</v>
      </c>
      <c r="C46" s="51"/>
      <c r="D46" s="51"/>
      <c r="E46" s="51"/>
      <c r="F46" s="51"/>
      <c r="G46" s="51"/>
      <c r="H46" s="51"/>
      <c r="I46" s="51"/>
    </row>
    <row r="47" spans="2:12" x14ac:dyDescent="0.35">
      <c r="B47" s="52"/>
      <c r="C47" s="52"/>
      <c r="D47" s="52"/>
      <c r="E47" s="52"/>
      <c r="F47" s="52"/>
      <c r="G47" s="52"/>
      <c r="H47" s="52"/>
      <c r="I47" s="52"/>
    </row>
    <row r="48" spans="2:12" x14ac:dyDescent="0.35">
      <c r="B48" s="52"/>
      <c r="C48" s="52"/>
      <c r="D48" s="52"/>
      <c r="E48" s="52"/>
      <c r="F48" s="52"/>
      <c r="G48" s="52"/>
      <c r="H48" s="52"/>
      <c r="I48" s="52"/>
    </row>
  </sheetData>
  <sheetProtection algorithmName="SHA-512" hashValue="MpCDUZgLYQZqlRicY+W4vC5oaiq4B2JW41F+nU15FclR0kbSRTbYLxdEYIbGP3DoVsxPm4WziueSRNhBjoyOeg==" saltValue="AW4YEkJykiM/7WZwJ5WLRw==" spinCount="100000" sheet="1" objects="1" scenarios="1"/>
  <mergeCells count="1">
    <mergeCell ref="B46:I48"/>
  </mergeCells>
  <dataValidations count="3">
    <dataValidation type="list" allowBlank="1" showInputMessage="1" showErrorMessage="1" sqref="F38" xr:uid="{4A4E8A2C-7173-4395-A43C-C7F995FDEA38}">
      <formula1>#REF!</formula1>
    </dataValidation>
    <dataValidation type="decimal" allowBlank="1" showInputMessage="1" showErrorMessage="1" sqref="I11 I17:I20 I22" xr:uid="{DC4AA7EE-2DCA-4D1E-A880-477E7D1565A4}">
      <formula1>0</formula1>
      <formula2>100000000</formula2>
    </dataValidation>
    <dataValidation type="whole" allowBlank="1" showInputMessage="1" showErrorMessage="1" sqref="G26:G27" xr:uid="{6360FCDA-E3B7-4E9C-BA30-20C3BD329AD6}">
      <formula1>1900</formula1>
      <formula2>2050</formula2>
    </dataValidation>
  </dataValidations>
  <pageMargins left="0.98425196850393704" right="0.78740157480314965" top="0.62992125984251968" bottom="0.98425196850393704" header="0.51181102362204722" footer="0.51181102362204722"/>
  <pageSetup paperSize="9" orientation="portrait" blackAndWhite="1" r:id="rId1"/>
  <headerFooter alignWithMargins="0">
    <oddFooter>&amp;L&amp;"Frutiger LT Com 55 Roman,Standard"&amp;8&amp;D/ac</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DB184F1-FA6F-4A0A-93F4-B6183801FD38}">
          <x14:formula1>
            <xm:f>'Steuerfüsse 2026'!$A$2:$A$105</xm:f>
          </x14:formula1>
          <xm:sqref>C8</xm:sqref>
        </x14:dataValidation>
        <x14:dataValidation type="list" allowBlank="1" showInputMessage="1" showErrorMessage="1" xr:uid="{3738B289-B9B0-400A-A873-2C32BF563C95}">
          <x14:formula1>
            <xm:f>'Steuerfüsse 2026'!$C$1:$F$1</xm:f>
          </x14:formula1>
          <xm:sqref>E38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4972E-8864-470E-BFA5-D0ED0D03F813}">
  <dimension ref="A1:L118"/>
  <sheetViews>
    <sheetView zoomScaleNormal="100" workbookViewId="0">
      <selection activeCell="E32" sqref="E32"/>
    </sheetView>
  </sheetViews>
  <sheetFormatPr baseColWidth="10" defaultRowHeight="12.45" x14ac:dyDescent="0.3"/>
  <cols>
    <col min="1" max="1" width="24.23046875" bestFit="1" customWidth="1"/>
  </cols>
  <sheetData>
    <row r="1" spans="1:12" ht="14.6" x14ac:dyDescent="0.3">
      <c r="A1" s="19" t="s">
        <v>141</v>
      </c>
      <c r="B1" s="20" t="s">
        <v>141</v>
      </c>
      <c r="C1" s="20" t="s">
        <v>142</v>
      </c>
      <c r="D1" s="20" t="s">
        <v>143</v>
      </c>
      <c r="E1" s="20" t="s">
        <v>144</v>
      </c>
      <c r="F1" s="24" t="s">
        <v>146</v>
      </c>
      <c r="H1" s="25"/>
      <c r="I1" s="25"/>
      <c r="J1" s="25"/>
      <c r="K1" s="25"/>
      <c r="L1" s="25"/>
    </row>
    <row r="2" spans="1:12" ht="14.6" x14ac:dyDescent="0.3">
      <c r="A2" s="25" t="s">
        <v>55</v>
      </c>
      <c r="B2" s="18" t="s">
        <v>148</v>
      </c>
      <c r="C2" s="18" t="s">
        <v>183</v>
      </c>
      <c r="D2" s="18" t="s">
        <v>194</v>
      </c>
      <c r="E2" s="18" t="s">
        <v>183</v>
      </c>
      <c r="H2" s="25"/>
      <c r="I2" s="25"/>
      <c r="J2" s="25"/>
      <c r="K2" s="25"/>
      <c r="L2" s="25"/>
    </row>
    <row r="3" spans="1:12" ht="14.6" x14ac:dyDescent="0.3">
      <c r="A3" s="25" t="s">
        <v>56</v>
      </c>
      <c r="B3" s="18" t="s">
        <v>149</v>
      </c>
      <c r="C3" s="18" t="s">
        <v>184</v>
      </c>
      <c r="D3" s="18" t="s">
        <v>184</v>
      </c>
      <c r="E3" s="18" t="s">
        <v>195</v>
      </c>
      <c r="H3" s="25"/>
      <c r="I3" s="25"/>
      <c r="J3" s="25"/>
      <c r="K3" s="25"/>
      <c r="L3" s="25"/>
    </row>
    <row r="4" spans="1:12" ht="14.6" x14ac:dyDescent="0.3">
      <c r="A4" s="25" t="s">
        <v>37</v>
      </c>
      <c r="B4" s="18" t="s">
        <v>150</v>
      </c>
      <c r="C4" s="18" t="s">
        <v>185</v>
      </c>
      <c r="D4" s="18" t="s">
        <v>183</v>
      </c>
      <c r="E4" s="18" t="s">
        <v>195</v>
      </c>
      <c r="H4" s="25"/>
      <c r="I4" s="25"/>
      <c r="J4" s="25"/>
      <c r="K4" s="25"/>
      <c r="L4" s="25"/>
    </row>
    <row r="5" spans="1:12" ht="14.6" x14ac:dyDescent="0.3">
      <c r="A5" s="25" t="s">
        <v>57</v>
      </c>
      <c r="B5" s="18" t="s">
        <v>151</v>
      </c>
      <c r="C5" s="18" t="s">
        <v>183</v>
      </c>
      <c r="D5" s="18" t="s">
        <v>183</v>
      </c>
      <c r="E5" s="18" t="s">
        <v>183</v>
      </c>
      <c r="H5" s="25"/>
      <c r="I5" s="25"/>
      <c r="J5" s="25"/>
      <c r="K5" s="25"/>
      <c r="L5" s="25"/>
    </row>
    <row r="6" spans="1:12" ht="14.6" x14ac:dyDescent="0.3">
      <c r="A6" s="25" t="s">
        <v>64</v>
      </c>
      <c r="B6" s="18" t="s">
        <v>151</v>
      </c>
      <c r="C6" s="18" t="s">
        <v>186</v>
      </c>
      <c r="D6" s="18" t="s">
        <v>185</v>
      </c>
      <c r="E6" s="18">
        <v>0</v>
      </c>
      <c r="H6" s="25"/>
      <c r="I6" s="25"/>
      <c r="J6" s="25"/>
      <c r="K6" s="25"/>
      <c r="L6" s="25"/>
    </row>
    <row r="7" spans="1:12" ht="14.6" x14ac:dyDescent="0.3">
      <c r="A7" s="25" t="s">
        <v>65</v>
      </c>
      <c r="B7" s="18" t="s">
        <v>148</v>
      </c>
      <c r="C7" s="18" t="s">
        <v>184</v>
      </c>
      <c r="D7" s="18" t="s">
        <v>184</v>
      </c>
      <c r="E7" s="18">
        <v>0</v>
      </c>
      <c r="H7" s="25"/>
      <c r="I7" s="25"/>
      <c r="J7" s="25"/>
      <c r="K7" s="25"/>
      <c r="L7" s="25"/>
    </row>
    <row r="8" spans="1:12" ht="14.6" x14ac:dyDescent="0.3">
      <c r="A8" s="25" t="s">
        <v>58</v>
      </c>
      <c r="B8" s="18" t="s">
        <v>151</v>
      </c>
      <c r="C8" s="18" t="s">
        <v>186</v>
      </c>
      <c r="D8" s="18" t="s">
        <v>185</v>
      </c>
      <c r="E8" s="18">
        <v>0</v>
      </c>
      <c r="H8" s="25"/>
      <c r="I8" s="25"/>
      <c r="J8" s="25"/>
      <c r="K8" s="25"/>
      <c r="L8" s="25"/>
    </row>
    <row r="9" spans="1:12" ht="14.6" x14ac:dyDescent="0.3">
      <c r="A9" s="25" t="s">
        <v>38</v>
      </c>
      <c r="B9" s="18" t="s">
        <v>151</v>
      </c>
      <c r="C9" s="18" t="s">
        <v>185</v>
      </c>
      <c r="D9" s="18" t="s">
        <v>185</v>
      </c>
      <c r="E9" s="18" t="s">
        <v>195</v>
      </c>
      <c r="H9" s="25"/>
      <c r="I9" s="25"/>
      <c r="J9" s="25"/>
      <c r="K9" s="25"/>
      <c r="L9" s="25"/>
    </row>
    <row r="10" spans="1:12" ht="14.6" x14ac:dyDescent="0.3">
      <c r="A10" s="25" t="s">
        <v>39</v>
      </c>
      <c r="B10" s="18" t="s">
        <v>152</v>
      </c>
      <c r="C10" s="18">
        <v>12.5</v>
      </c>
      <c r="D10" s="18" t="s">
        <v>191</v>
      </c>
      <c r="E10" s="18" t="s">
        <v>195</v>
      </c>
      <c r="H10" s="25"/>
      <c r="I10" s="25"/>
      <c r="J10" s="25"/>
      <c r="K10" s="25"/>
      <c r="L10" s="25"/>
    </row>
    <row r="11" spans="1:12" ht="14.6" x14ac:dyDescent="0.3">
      <c r="A11" s="25" t="s">
        <v>40</v>
      </c>
      <c r="B11" s="18" t="s">
        <v>151</v>
      </c>
      <c r="C11" s="18" t="s">
        <v>188</v>
      </c>
      <c r="D11" s="18" t="s">
        <v>185</v>
      </c>
      <c r="E11" s="18" t="s">
        <v>195</v>
      </c>
      <c r="H11" s="25"/>
      <c r="I11" s="25"/>
      <c r="J11" s="25"/>
      <c r="K11" s="25"/>
      <c r="L11" s="25"/>
    </row>
    <row r="12" spans="1:12" ht="14.6" x14ac:dyDescent="0.3">
      <c r="A12" s="25" t="s">
        <v>59</v>
      </c>
      <c r="B12" s="18" t="s">
        <v>151</v>
      </c>
      <c r="C12" s="18">
        <v>14</v>
      </c>
      <c r="D12" s="18" t="s">
        <v>185</v>
      </c>
      <c r="E12" s="18" t="s">
        <v>195</v>
      </c>
      <c r="H12" s="25"/>
      <c r="I12" s="25"/>
      <c r="J12" s="25"/>
      <c r="K12" s="25"/>
      <c r="L12" s="25"/>
    </row>
    <row r="13" spans="1:12" ht="14.6" x14ac:dyDescent="0.3">
      <c r="A13" s="25" t="s">
        <v>60</v>
      </c>
      <c r="B13" s="18" t="s">
        <v>153</v>
      </c>
      <c r="C13" s="18" t="s">
        <v>184</v>
      </c>
      <c r="D13" s="18" t="s">
        <v>184</v>
      </c>
      <c r="E13" s="18" t="s">
        <v>195</v>
      </c>
      <c r="H13" s="25"/>
      <c r="I13" s="25"/>
      <c r="J13" s="25"/>
      <c r="K13" s="25"/>
      <c r="L13" s="25"/>
    </row>
    <row r="14" spans="1:12" ht="14.6" x14ac:dyDescent="0.3">
      <c r="A14" s="25" t="s">
        <v>61</v>
      </c>
      <c r="B14" s="18" t="s">
        <v>151</v>
      </c>
      <c r="C14" s="18" t="s">
        <v>183</v>
      </c>
      <c r="D14" s="18" t="s">
        <v>185</v>
      </c>
      <c r="E14" s="18" t="s">
        <v>183</v>
      </c>
      <c r="H14" s="25"/>
      <c r="I14" s="25"/>
      <c r="J14" s="25"/>
      <c r="K14" s="25"/>
      <c r="L14" s="25"/>
    </row>
    <row r="15" spans="1:12" ht="14.6" x14ac:dyDescent="0.3">
      <c r="A15" s="25" t="s">
        <v>62</v>
      </c>
      <c r="B15" s="18" t="s">
        <v>154</v>
      </c>
      <c r="C15" s="18" t="s">
        <v>186</v>
      </c>
      <c r="D15" s="18" t="s">
        <v>183</v>
      </c>
      <c r="E15" s="18">
        <v>0</v>
      </c>
      <c r="H15" s="25"/>
      <c r="I15" s="25"/>
      <c r="J15" s="25"/>
      <c r="K15" s="25"/>
      <c r="L15" s="25"/>
    </row>
    <row r="16" spans="1:12" ht="14.6" x14ac:dyDescent="0.3">
      <c r="A16" s="25" t="s">
        <v>63</v>
      </c>
      <c r="B16" s="18" t="s">
        <v>155</v>
      </c>
      <c r="C16" s="18" t="s">
        <v>184</v>
      </c>
      <c r="D16" s="18" t="s">
        <v>185</v>
      </c>
      <c r="E16" s="18" t="s">
        <v>195</v>
      </c>
      <c r="H16" s="25"/>
      <c r="I16" s="25"/>
      <c r="J16" s="25"/>
      <c r="K16" s="25"/>
      <c r="L16" s="25"/>
    </row>
    <row r="17" spans="1:12" ht="14.6" x14ac:dyDescent="0.3">
      <c r="A17" s="25" t="s">
        <v>66</v>
      </c>
      <c r="B17" s="18" t="s">
        <v>151</v>
      </c>
      <c r="C17" s="18" t="s">
        <v>190</v>
      </c>
      <c r="D17" s="18" t="s">
        <v>191</v>
      </c>
      <c r="E17" s="18">
        <v>0</v>
      </c>
      <c r="H17" s="25"/>
      <c r="I17" s="25"/>
      <c r="J17" s="25"/>
      <c r="K17" s="25"/>
      <c r="L17" s="25"/>
    </row>
    <row r="18" spans="1:12" ht="14.6" x14ac:dyDescent="0.3">
      <c r="A18" s="25" t="s">
        <v>67</v>
      </c>
      <c r="B18" s="18" t="s">
        <v>156</v>
      </c>
      <c r="C18" s="18" t="s">
        <v>186</v>
      </c>
      <c r="D18" s="18" t="s">
        <v>184</v>
      </c>
      <c r="E18" s="18">
        <v>0</v>
      </c>
      <c r="H18" s="25"/>
      <c r="I18" s="25"/>
      <c r="J18" s="25"/>
      <c r="K18" s="25"/>
      <c r="L18" s="25"/>
    </row>
    <row r="19" spans="1:12" ht="14.6" x14ac:dyDescent="0.3">
      <c r="A19" s="25" t="s">
        <v>71</v>
      </c>
      <c r="B19" s="18" t="s">
        <v>157</v>
      </c>
      <c r="C19" s="18" t="s">
        <v>191</v>
      </c>
      <c r="D19" s="18" t="s">
        <v>191</v>
      </c>
      <c r="E19" s="18" t="s">
        <v>198</v>
      </c>
      <c r="H19" s="25"/>
      <c r="I19" s="25"/>
      <c r="J19" s="25"/>
      <c r="K19" s="25"/>
      <c r="L19" s="25"/>
    </row>
    <row r="20" spans="1:12" ht="14.6" x14ac:dyDescent="0.3">
      <c r="A20" s="25" t="s">
        <v>41</v>
      </c>
      <c r="B20" s="18" t="s">
        <v>148</v>
      </c>
      <c r="C20" s="18" t="s">
        <v>184</v>
      </c>
      <c r="D20" s="18" t="s">
        <v>183</v>
      </c>
      <c r="E20" s="18" t="s">
        <v>195</v>
      </c>
      <c r="H20" s="25"/>
      <c r="I20" s="25"/>
      <c r="J20" s="25"/>
      <c r="K20" s="25"/>
      <c r="L20" s="25"/>
    </row>
    <row r="21" spans="1:12" ht="14.6" x14ac:dyDescent="0.3">
      <c r="A21" s="25" t="s">
        <v>42</v>
      </c>
      <c r="B21" s="18" t="s">
        <v>158</v>
      </c>
      <c r="C21" s="18" t="s">
        <v>184</v>
      </c>
      <c r="D21" s="18" t="s">
        <v>183</v>
      </c>
      <c r="E21" s="18" t="s">
        <v>195</v>
      </c>
      <c r="H21" s="25"/>
      <c r="I21" s="25"/>
      <c r="J21" s="25"/>
      <c r="K21" s="25"/>
      <c r="L21" s="25"/>
    </row>
    <row r="22" spans="1:12" ht="14.6" x14ac:dyDescent="0.3">
      <c r="A22" s="25" t="s">
        <v>68</v>
      </c>
      <c r="B22" s="18">
        <v>88</v>
      </c>
      <c r="C22" s="18" t="s">
        <v>184</v>
      </c>
      <c r="D22" s="18" t="s">
        <v>191</v>
      </c>
      <c r="E22" s="18">
        <v>0</v>
      </c>
      <c r="H22" s="25"/>
      <c r="I22" s="25"/>
      <c r="J22" s="25"/>
      <c r="K22" s="25"/>
      <c r="L22" s="25"/>
    </row>
    <row r="23" spans="1:12" ht="14.6" x14ac:dyDescent="0.3">
      <c r="A23" s="25" t="s">
        <v>69</v>
      </c>
      <c r="B23" s="18" t="s">
        <v>148</v>
      </c>
      <c r="C23" s="18" t="s">
        <v>184</v>
      </c>
      <c r="D23" s="18" t="s">
        <v>185</v>
      </c>
      <c r="E23" s="18" t="s">
        <v>195</v>
      </c>
      <c r="H23" s="25"/>
      <c r="I23" s="25"/>
      <c r="J23" s="25"/>
      <c r="K23" s="25"/>
      <c r="L23" s="25"/>
    </row>
    <row r="24" spans="1:12" ht="14.6" x14ac:dyDescent="0.3">
      <c r="A24" s="25" t="s">
        <v>70</v>
      </c>
      <c r="B24" s="18" t="s">
        <v>159</v>
      </c>
      <c r="C24" s="18" t="s">
        <v>183</v>
      </c>
      <c r="D24" s="18" t="s">
        <v>183</v>
      </c>
      <c r="E24" s="18" t="s">
        <v>183</v>
      </c>
      <c r="H24" s="25"/>
      <c r="I24" s="25"/>
      <c r="J24" s="25"/>
      <c r="K24" s="25"/>
      <c r="L24" s="25"/>
    </row>
    <row r="25" spans="1:12" ht="14.6" x14ac:dyDescent="0.3">
      <c r="A25" s="25" t="s">
        <v>72</v>
      </c>
      <c r="B25" s="18" t="s">
        <v>160</v>
      </c>
      <c r="C25" s="18" t="s">
        <v>183</v>
      </c>
      <c r="D25" s="18" t="s">
        <v>183</v>
      </c>
      <c r="E25" s="18" t="s">
        <v>183</v>
      </c>
      <c r="H25" s="25"/>
      <c r="I25" s="25"/>
      <c r="J25" s="25"/>
      <c r="K25" s="25"/>
      <c r="L25" s="25"/>
    </row>
    <row r="26" spans="1:12" ht="14.6" x14ac:dyDescent="0.3">
      <c r="A26" s="25" t="s">
        <v>73</v>
      </c>
      <c r="B26" s="18" t="s">
        <v>152</v>
      </c>
      <c r="C26" s="18" t="s">
        <v>191</v>
      </c>
      <c r="D26" s="18" t="s">
        <v>183</v>
      </c>
      <c r="E26" s="18" t="s">
        <v>198</v>
      </c>
      <c r="H26" s="25"/>
      <c r="I26" s="25"/>
      <c r="J26" s="25"/>
      <c r="K26" s="25"/>
      <c r="L26" s="25"/>
    </row>
    <row r="27" spans="1:12" ht="14.6" x14ac:dyDescent="0.3">
      <c r="A27" s="25" t="s">
        <v>74</v>
      </c>
      <c r="B27" s="18" t="s">
        <v>155</v>
      </c>
      <c r="C27" s="18" t="s">
        <v>185</v>
      </c>
      <c r="D27" s="18" t="s">
        <v>191</v>
      </c>
      <c r="E27" s="18" t="s">
        <v>198</v>
      </c>
      <c r="H27" s="25"/>
      <c r="I27" s="25"/>
      <c r="J27" s="25"/>
      <c r="K27" s="25"/>
      <c r="L27" s="25"/>
    </row>
    <row r="28" spans="1:12" ht="14.6" x14ac:dyDescent="0.3">
      <c r="A28" s="25" t="s">
        <v>75</v>
      </c>
      <c r="B28" s="18" t="s">
        <v>158</v>
      </c>
      <c r="C28" s="18" t="s">
        <v>186</v>
      </c>
      <c r="D28" s="18" t="s">
        <v>183</v>
      </c>
      <c r="E28" s="18">
        <v>0</v>
      </c>
      <c r="H28" s="25"/>
      <c r="I28" s="25"/>
      <c r="J28" s="25"/>
      <c r="K28" s="25"/>
      <c r="L28" s="25"/>
    </row>
    <row r="29" spans="1:12" ht="14.6" x14ac:dyDescent="0.3">
      <c r="A29" s="25" t="s">
        <v>76</v>
      </c>
      <c r="B29" s="18" t="s">
        <v>149</v>
      </c>
      <c r="C29" s="18" t="s">
        <v>184</v>
      </c>
      <c r="D29" s="18" t="s">
        <v>184</v>
      </c>
      <c r="E29" s="18" t="s">
        <v>195</v>
      </c>
      <c r="H29" s="25"/>
      <c r="I29" s="25"/>
      <c r="J29" s="25"/>
      <c r="K29" s="25"/>
      <c r="L29" s="25"/>
    </row>
    <row r="30" spans="1:12" ht="14.6" x14ac:dyDescent="0.3">
      <c r="A30" s="25" t="s">
        <v>77</v>
      </c>
      <c r="B30" s="18" t="s">
        <v>149</v>
      </c>
      <c r="C30" s="18" t="s">
        <v>186</v>
      </c>
      <c r="D30" s="18" t="s">
        <v>183</v>
      </c>
      <c r="E30" s="18">
        <v>0</v>
      </c>
      <c r="H30" s="25"/>
      <c r="I30" s="25"/>
      <c r="J30" s="25"/>
      <c r="K30" s="25"/>
      <c r="L30" s="25"/>
    </row>
    <row r="31" spans="1:12" ht="14.6" x14ac:dyDescent="0.3">
      <c r="A31" s="25" t="s">
        <v>78</v>
      </c>
      <c r="B31" s="18" t="s">
        <v>161</v>
      </c>
      <c r="C31" s="18" t="s">
        <v>185</v>
      </c>
      <c r="D31" s="18" t="s">
        <v>186</v>
      </c>
      <c r="E31" s="18" t="s">
        <v>195</v>
      </c>
      <c r="H31" s="25"/>
      <c r="I31" s="25"/>
      <c r="J31" s="25"/>
      <c r="K31" s="25"/>
      <c r="L31" s="25"/>
    </row>
    <row r="32" spans="1:12" ht="14.6" x14ac:dyDescent="0.3">
      <c r="A32" s="25" t="s">
        <v>43</v>
      </c>
      <c r="B32" s="18" t="s">
        <v>151</v>
      </c>
      <c r="C32" s="18" t="s">
        <v>185</v>
      </c>
      <c r="D32" s="18" t="s">
        <v>183</v>
      </c>
      <c r="E32" s="18" t="s">
        <v>195</v>
      </c>
      <c r="H32" s="25"/>
      <c r="I32" s="25"/>
      <c r="J32" s="25"/>
      <c r="K32" s="25"/>
      <c r="L32" s="25"/>
    </row>
    <row r="33" spans="1:12" ht="14.6" x14ac:dyDescent="0.3">
      <c r="A33" s="25" t="s">
        <v>79</v>
      </c>
      <c r="B33" s="18" t="s">
        <v>155</v>
      </c>
      <c r="C33" s="18" t="s">
        <v>191</v>
      </c>
      <c r="D33" s="18" t="s">
        <v>195</v>
      </c>
      <c r="E33" s="18" t="s">
        <v>183</v>
      </c>
      <c r="H33" s="25"/>
      <c r="I33" s="25"/>
      <c r="J33" s="25"/>
      <c r="K33" s="25"/>
      <c r="L33" s="25"/>
    </row>
    <row r="34" spans="1:12" ht="14.6" x14ac:dyDescent="0.3">
      <c r="A34" s="25" t="s">
        <v>80</v>
      </c>
      <c r="B34" s="18" t="s">
        <v>162</v>
      </c>
      <c r="C34" s="18" t="s">
        <v>184</v>
      </c>
      <c r="D34" s="18" t="s">
        <v>191</v>
      </c>
      <c r="E34" s="18">
        <v>0</v>
      </c>
      <c r="H34" s="25"/>
      <c r="I34" s="25"/>
      <c r="J34" s="25"/>
      <c r="K34" s="25"/>
      <c r="L34" s="25"/>
    </row>
    <row r="35" spans="1:12" ht="14.6" x14ac:dyDescent="0.3">
      <c r="A35" s="25" t="s">
        <v>81</v>
      </c>
      <c r="B35" s="18" t="s">
        <v>151</v>
      </c>
      <c r="C35" s="18" t="s">
        <v>188</v>
      </c>
      <c r="D35" s="18" t="s">
        <v>185</v>
      </c>
      <c r="E35" s="18" t="s">
        <v>195</v>
      </c>
      <c r="H35" s="25"/>
      <c r="I35" s="25"/>
      <c r="J35" s="25"/>
      <c r="K35" s="25"/>
      <c r="L35" s="25"/>
    </row>
    <row r="36" spans="1:12" ht="14.6" x14ac:dyDescent="0.3">
      <c r="A36" s="25" t="s">
        <v>44</v>
      </c>
      <c r="B36" s="18" t="s">
        <v>163</v>
      </c>
      <c r="C36" s="18" t="s">
        <v>187</v>
      </c>
      <c r="D36" s="18" t="s">
        <v>191</v>
      </c>
      <c r="E36" s="18" t="s">
        <v>195</v>
      </c>
      <c r="H36" s="25"/>
      <c r="I36" s="25"/>
      <c r="J36" s="25"/>
      <c r="K36" s="25"/>
      <c r="L36" s="25"/>
    </row>
    <row r="37" spans="1:12" ht="14.6" x14ac:dyDescent="0.3">
      <c r="A37" s="25" t="s">
        <v>82</v>
      </c>
      <c r="B37" s="18" t="s">
        <v>164</v>
      </c>
      <c r="C37" s="18" t="s">
        <v>191</v>
      </c>
      <c r="D37" s="18" t="s">
        <v>191</v>
      </c>
      <c r="E37" s="18" t="s">
        <v>198</v>
      </c>
      <c r="H37" s="25"/>
      <c r="I37" s="25"/>
      <c r="J37" s="25"/>
      <c r="K37" s="25"/>
      <c r="L37" s="25"/>
    </row>
    <row r="38" spans="1:12" ht="14.6" x14ac:dyDescent="0.3">
      <c r="A38" s="25" t="s">
        <v>83</v>
      </c>
      <c r="B38" s="18" t="s">
        <v>149</v>
      </c>
      <c r="C38" s="18" t="s">
        <v>186</v>
      </c>
      <c r="D38" s="18" t="s">
        <v>183</v>
      </c>
      <c r="E38" s="18">
        <v>0</v>
      </c>
      <c r="H38" s="25"/>
      <c r="I38" s="25"/>
      <c r="J38" s="25"/>
      <c r="K38" s="25"/>
      <c r="L38" s="25"/>
    </row>
    <row r="39" spans="1:12" ht="14.6" x14ac:dyDescent="0.3">
      <c r="A39" s="25" t="s">
        <v>45</v>
      </c>
      <c r="B39" s="18" t="s">
        <v>165</v>
      </c>
      <c r="C39" s="18" t="s">
        <v>185</v>
      </c>
      <c r="D39" s="18" t="s">
        <v>183</v>
      </c>
      <c r="E39" s="18" t="s">
        <v>195</v>
      </c>
      <c r="H39" s="25"/>
      <c r="I39" s="25"/>
      <c r="J39" s="25"/>
      <c r="K39" s="25"/>
      <c r="L39" s="25"/>
    </row>
    <row r="40" spans="1:12" ht="14.6" x14ac:dyDescent="0.3">
      <c r="A40" s="25" t="s">
        <v>84</v>
      </c>
      <c r="B40" s="18" t="s">
        <v>154</v>
      </c>
      <c r="C40" s="18" t="s">
        <v>183</v>
      </c>
      <c r="D40" s="18" t="s">
        <v>183</v>
      </c>
      <c r="E40" s="18" t="s">
        <v>183</v>
      </c>
      <c r="H40" s="25"/>
      <c r="I40" s="25"/>
      <c r="J40" s="25"/>
      <c r="K40" s="25"/>
      <c r="L40" s="25"/>
    </row>
    <row r="41" spans="1:12" ht="14.6" x14ac:dyDescent="0.3">
      <c r="A41" s="25" t="s">
        <v>92</v>
      </c>
      <c r="B41" s="18" t="s">
        <v>156</v>
      </c>
      <c r="C41" s="18" t="s">
        <v>183</v>
      </c>
      <c r="D41" s="18" t="s">
        <v>184</v>
      </c>
      <c r="E41" s="18" t="s">
        <v>183</v>
      </c>
      <c r="H41" s="25"/>
      <c r="I41" s="25"/>
      <c r="J41" s="25"/>
      <c r="K41" s="25"/>
      <c r="L41" s="25"/>
    </row>
    <row r="42" spans="1:12" ht="14.6" x14ac:dyDescent="0.3">
      <c r="A42" s="25" t="s">
        <v>93</v>
      </c>
      <c r="B42" s="18" t="s">
        <v>166</v>
      </c>
      <c r="C42" s="18" t="s">
        <v>183</v>
      </c>
      <c r="D42" s="18" t="s">
        <v>196</v>
      </c>
      <c r="E42" s="18" t="s">
        <v>183</v>
      </c>
      <c r="H42" s="25"/>
      <c r="I42" s="25"/>
      <c r="J42" s="25"/>
      <c r="K42" s="25"/>
      <c r="L42" s="25"/>
    </row>
    <row r="43" spans="1:12" ht="14.6" x14ac:dyDescent="0.3">
      <c r="A43" s="25" t="s">
        <v>85</v>
      </c>
      <c r="B43" s="18" t="s">
        <v>151</v>
      </c>
      <c r="C43" s="18" t="s">
        <v>183</v>
      </c>
      <c r="D43" s="18" t="s">
        <v>183</v>
      </c>
      <c r="E43" s="18" t="s">
        <v>183</v>
      </c>
      <c r="H43" s="25"/>
      <c r="I43" s="25"/>
      <c r="J43" s="25"/>
      <c r="K43" s="25"/>
      <c r="L43" s="25"/>
    </row>
    <row r="44" spans="1:12" ht="14.6" x14ac:dyDescent="0.3">
      <c r="A44" s="25" t="s">
        <v>86</v>
      </c>
      <c r="B44" s="18" t="s">
        <v>167</v>
      </c>
      <c r="C44" s="18" t="s">
        <v>183</v>
      </c>
      <c r="D44" s="18" t="s">
        <v>197</v>
      </c>
      <c r="E44" s="18" t="s">
        <v>183</v>
      </c>
      <c r="H44" s="25"/>
      <c r="I44" s="25"/>
      <c r="J44" s="25"/>
      <c r="K44" s="25"/>
      <c r="L44" s="25"/>
    </row>
    <row r="45" spans="1:12" ht="14.6" x14ac:dyDescent="0.3">
      <c r="A45" s="25" t="s">
        <v>87</v>
      </c>
      <c r="B45" s="18" t="s">
        <v>168</v>
      </c>
      <c r="C45" s="18" t="s">
        <v>186</v>
      </c>
      <c r="D45" s="18" t="s">
        <v>198</v>
      </c>
      <c r="E45" s="18">
        <v>0</v>
      </c>
      <c r="H45" s="25"/>
      <c r="I45" s="25"/>
      <c r="J45" s="25"/>
      <c r="K45" s="25"/>
      <c r="L45" s="25"/>
    </row>
    <row r="46" spans="1:12" ht="14.6" x14ac:dyDescent="0.3">
      <c r="A46" s="25" t="s">
        <v>88</v>
      </c>
      <c r="B46" s="18" t="s">
        <v>169</v>
      </c>
      <c r="C46" s="18" t="s">
        <v>184</v>
      </c>
      <c r="D46" s="18" t="s">
        <v>191</v>
      </c>
      <c r="E46" s="18">
        <v>0</v>
      </c>
      <c r="H46" s="25"/>
      <c r="I46" s="25"/>
      <c r="J46" s="25"/>
      <c r="K46" s="25"/>
      <c r="L46" s="25"/>
    </row>
    <row r="47" spans="1:12" ht="14.6" x14ac:dyDescent="0.3">
      <c r="A47" s="25" t="s">
        <v>89</v>
      </c>
      <c r="B47" s="18" t="s">
        <v>154</v>
      </c>
      <c r="C47" s="18" t="s">
        <v>184</v>
      </c>
      <c r="D47" s="18" t="s">
        <v>183</v>
      </c>
      <c r="E47" s="18">
        <v>0</v>
      </c>
      <c r="H47" s="25"/>
      <c r="I47" s="25"/>
      <c r="J47" s="25"/>
      <c r="K47" s="25"/>
      <c r="L47" s="25"/>
    </row>
    <row r="48" spans="1:12" ht="14.6" x14ac:dyDescent="0.3">
      <c r="A48" s="25" t="s">
        <v>90</v>
      </c>
      <c r="B48" s="18" t="s">
        <v>170</v>
      </c>
      <c r="C48" s="18" t="s">
        <v>183</v>
      </c>
      <c r="D48" s="18" t="s">
        <v>183</v>
      </c>
      <c r="E48" s="18" t="s">
        <v>183</v>
      </c>
      <c r="H48" s="25"/>
      <c r="I48" s="25"/>
      <c r="J48" s="25"/>
      <c r="K48" s="25"/>
      <c r="L48" s="25"/>
    </row>
    <row r="49" spans="1:12" ht="14.6" x14ac:dyDescent="0.3">
      <c r="A49" s="25" t="s">
        <v>91</v>
      </c>
      <c r="B49" s="18" t="s">
        <v>165</v>
      </c>
      <c r="C49" s="18" t="s">
        <v>184</v>
      </c>
      <c r="D49" s="18" t="s">
        <v>185</v>
      </c>
      <c r="E49" s="18" t="s">
        <v>195</v>
      </c>
      <c r="H49" s="25"/>
      <c r="I49" s="25"/>
      <c r="J49" s="25"/>
      <c r="K49" s="25"/>
      <c r="L49" s="25"/>
    </row>
    <row r="50" spans="1:12" ht="14.6" x14ac:dyDescent="0.3">
      <c r="A50" s="25" t="s">
        <v>46</v>
      </c>
      <c r="B50" s="18" t="s">
        <v>171</v>
      </c>
      <c r="C50" s="18" t="s">
        <v>185</v>
      </c>
      <c r="D50" s="18" t="s">
        <v>183</v>
      </c>
      <c r="E50" s="18" t="s">
        <v>195</v>
      </c>
      <c r="H50" s="25"/>
      <c r="I50" s="25"/>
      <c r="J50" s="25"/>
      <c r="K50" s="25"/>
      <c r="L50" s="25"/>
    </row>
    <row r="51" spans="1:12" ht="14.6" x14ac:dyDescent="0.3">
      <c r="A51" s="25" t="s">
        <v>94</v>
      </c>
      <c r="B51" s="18" t="s">
        <v>151</v>
      </c>
      <c r="C51" s="18" t="s">
        <v>184</v>
      </c>
      <c r="D51" s="18" t="s">
        <v>184</v>
      </c>
      <c r="E51" s="18" t="s">
        <v>195</v>
      </c>
      <c r="H51" s="25"/>
      <c r="I51" s="25"/>
      <c r="J51" s="25"/>
      <c r="K51" s="25"/>
      <c r="L51" s="25"/>
    </row>
    <row r="52" spans="1:12" ht="14.6" x14ac:dyDescent="0.3">
      <c r="A52" s="25" t="s">
        <v>95</v>
      </c>
      <c r="B52" s="18" t="s">
        <v>172</v>
      </c>
      <c r="C52" s="18" t="s">
        <v>185</v>
      </c>
      <c r="D52" s="18" t="s">
        <v>183</v>
      </c>
      <c r="E52" s="18" t="s">
        <v>195</v>
      </c>
      <c r="H52" s="25"/>
      <c r="I52" s="25"/>
      <c r="J52" s="25"/>
      <c r="K52" s="25"/>
      <c r="L52" s="25"/>
    </row>
    <row r="53" spans="1:12" ht="14.6" x14ac:dyDescent="0.3">
      <c r="A53" s="25" t="s">
        <v>96</v>
      </c>
      <c r="B53" s="18" t="s">
        <v>151</v>
      </c>
      <c r="C53" s="18" t="s">
        <v>183</v>
      </c>
      <c r="D53" s="18" t="s">
        <v>185</v>
      </c>
      <c r="E53" s="18" t="s">
        <v>183</v>
      </c>
      <c r="H53" s="25"/>
      <c r="I53" s="25"/>
      <c r="J53" s="25"/>
      <c r="K53" s="25"/>
      <c r="L53" s="25"/>
    </row>
    <row r="54" spans="1:12" ht="14.6" x14ac:dyDescent="0.3">
      <c r="A54" s="25" t="s">
        <v>97</v>
      </c>
      <c r="B54" s="18" t="s">
        <v>162</v>
      </c>
      <c r="C54" s="18" t="s">
        <v>189</v>
      </c>
      <c r="D54" s="18" t="s">
        <v>196</v>
      </c>
      <c r="E54" s="18" t="s">
        <v>183</v>
      </c>
      <c r="H54" s="25"/>
      <c r="I54" s="25"/>
      <c r="J54" s="25"/>
      <c r="K54" s="25"/>
      <c r="L54" s="25"/>
    </row>
    <row r="55" spans="1:12" ht="14.6" x14ac:dyDescent="0.3">
      <c r="A55" s="25" t="s">
        <v>98</v>
      </c>
      <c r="B55" s="18" t="s">
        <v>167</v>
      </c>
      <c r="C55" s="18" t="s">
        <v>192</v>
      </c>
      <c r="D55" s="18" t="s">
        <v>198</v>
      </c>
      <c r="E55" s="18">
        <v>0</v>
      </c>
      <c r="H55" s="25"/>
      <c r="I55" s="25"/>
      <c r="J55" s="25"/>
      <c r="K55" s="25"/>
      <c r="L55" s="25"/>
    </row>
    <row r="56" spans="1:12" ht="14.6" x14ac:dyDescent="0.3">
      <c r="A56" s="25" t="s">
        <v>99</v>
      </c>
      <c r="B56" s="18" t="s">
        <v>173</v>
      </c>
      <c r="C56" s="18" t="s">
        <v>193</v>
      </c>
      <c r="D56" s="18" t="s">
        <v>185</v>
      </c>
      <c r="E56" s="18">
        <v>0</v>
      </c>
      <c r="H56" s="25"/>
      <c r="I56" s="25"/>
      <c r="J56" s="25"/>
      <c r="K56" s="25"/>
      <c r="L56" s="25"/>
    </row>
    <row r="57" spans="1:12" ht="14.6" x14ac:dyDescent="0.3">
      <c r="A57" s="25" t="s">
        <v>100</v>
      </c>
      <c r="B57" s="18" t="s">
        <v>159</v>
      </c>
      <c r="C57" s="18" t="s">
        <v>184</v>
      </c>
      <c r="D57" s="18" t="s">
        <v>185</v>
      </c>
      <c r="E57" s="18" t="s">
        <v>195</v>
      </c>
      <c r="H57" s="25"/>
      <c r="I57" s="25"/>
      <c r="J57" s="25"/>
      <c r="K57" s="25"/>
      <c r="L57" s="25"/>
    </row>
    <row r="58" spans="1:12" ht="14.6" x14ac:dyDescent="0.3">
      <c r="A58" s="25" t="s">
        <v>47</v>
      </c>
      <c r="B58" s="18" t="s">
        <v>159</v>
      </c>
      <c r="C58" s="18" t="s">
        <v>185</v>
      </c>
      <c r="D58" s="18" t="s">
        <v>196</v>
      </c>
      <c r="E58" s="18" t="s">
        <v>195</v>
      </c>
      <c r="H58" s="25"/>
      <c r="I58" s="25"/>
      <c r="J58" s="25"/>
      <c r="K58" s="25"/>
      <c r="L58" s="25"/>
    </row>
    <row r="59" spans="1:12" ht="14.6" x14ac:dyDescent="0.3">
      <c r="A59" s="25" t="s">
        <v>101</v>
      </c>
      <c r="B59" s="18" t="s">
        <v>173</v>
      </c>
      <c r="C59" s="18" t="s">
        <v>183</v>
      </c>
      <c r="D59" s="18" t="s">
        <v>185</v>
      </c>
      <c r="E59" s="18" t="s">
        <v>183</v>
      </c>
      <c r="H59" s="25"/>
      <c r="I59" s="25"/>
      <c r="J59" s="25"/>
      <c r="K59" s="25"/>
      <c r="L59" s="25"/>
    </row>
    <row r="60" spans="1:12" ht="14.6" x14ac:dyDescent="0.3">
      <c r="A60" s="25" t="s">
        <v>102</v>
      </c>
      <c r="B60" s="18" t="s">
        <v>174</v>
      </c>
      <c r="C60" s="18" t="s">
        <v>188</v>
      </c>
      <c r="D60" s="18" t="s">
        <v>185</v>
      </c>
      <c r="E60" s="18" t="s">
        <v>195</v>
      </c>
      <c r="H60" s="25"/>
      <c r="I60" s="25"/>
      <c r="J60" s="25"/>
      <c r="K60" s="25"/>
      <c r="L60" s="25"/>
    </row>
    <row r="61" spans="1:12" ht="14.6" x14ac:dyDescent="0.3">
      <c r="A61" s="25" t="s">
        <v>48</v>
      </c>
      <c r="B61" s="18" t="s">
        <v>171</v>
      </c>
      <c r="C61" s="18" t="s">
        <v>185</v>
      </c>
      <c r="D61" s="18" t="s">
        <v>196</v>
      </c>
      <c r="E61" s="18" t="s">
        <v>195</v>
      </c>
      <c r="H61" s="25"/>
      <c r="I61" s="25"/>
      <c r="J61" s="25"/>
      <c r="K61" s="25"/>
      <c r="L61" s="25"/>
    </row>
    <row r="62" spans="1:12" ht="14.6" x14ac:dyDescent="0.3">
      <c r="A62" s="25" t="s">
        <v>103</v>
      </c>
      <c r="B62" s="18" t="s">
        <v>154</v>
      </c>
      <c r="C62" s="18" t="s">
        <v>191</v>
      </c>
      <c r="D62" s="18" t="s">
        <v>183</v>
      </c>
      <c r="E62" s="18" t="s">
        <v>198</v>
      </c>
      <c r="H62" s="25"/>
      <c r="I62" s="25"/>
      <c r="J62" s="25"/>
      <c r="K62" s="25"/>
      <c r="L62" s="25"/>
    </row>
    <row r="63" spans="1:12" ht="14.6" x14ac:dyDescent="0.3">
      <c r="A63" s="25" t="s">
        <v>104</v>
      </c>
      <c r="B63" s="18" t="s">
        <v>151</v>
      </c>
      <c r="C63" s="18" t="s">
        <v>184</v>
      </c>
      <c r="D63" s="18" t="s">
        <v>185</v>
      </c>
      <c r="E63" s="18" t="s">
        <v>195</v>
      </c>
      <c r="H63" s="25"/>
      <c r="I63" s="25"/>
      <c r="J63" s="25"/>
      <c r="K63" s="25"/>
      <c r="L63" s="25"/>
    </row>
    <row r="64" spans="1:12" ht="14.6" x14ac:dyDescent="0.3">
      <c r="A64" s="25" t="s">
        <v>49</v>
      </c>
      <c r="B64" s="18" t="s">
        <v>175</v>
      </c>
      <c r="C64" s="18" t="s">
        <v>184</v>
      </c>
      <c r="D64" s="18" t="s">
        <v>195</v>
      </c>
      <c r="E64" s="18" t="s">
        <v>195</v>
      </c>
      <c r="H64" s="25"/>
      <c r="I64" s="25"/>
      <c r="J64" s="25"/>
      <c r="K64" s="25"/>
      <c r="L64" s="25"/>
    </row>
    <row r="65" spans="1:12" ht="14.6" x14ac:dyDescent="0.3">
      <c r="A65" s="25" t="s">
        <v>105</v>
      </c>
      <c r="B65" s="18" t="s">
        <v>155</v>
      </c>
      <c r="C65" s="18" t="s">
        <v>184</v>
      </c>
      <c r="D65" s="18" t="s">
        <v>185</v>
      </c>
      <c r="E65" s="18" t="s">
        <v>195</v>
      </c>
      <c r="H65" s="25"/>
      <c r="I65" s="25"/>
      <c r="J65" s="25"/>
      <c r="K65" s="25"/>
      <c r="L65" s="25"/>
    </row>
    <row r="66" spans="1:12" ht="14.6" x14ac:dyDescent="0.3">
      <c r="A66" s="25" t="s">
        <v>106</v>
      </c>
      <c r="B66" s="18" t="s">
        <v>149</v>
      </c>
      <c r="C66" s="18" t="s">
        <v>183</v>
      </c>
      <c r="D66" s="18" t="s">
        <v>196</v>
      </c>
      <c r="E66" s="18" t="s">
        <v>183</v>
      </c>
      <c r="H66" s="25"/>
      <c r="I66" s="25"/>
      <c r="J66" s="25"/>
      <c r="K66" s="25"/>
      <c r="L66" s="25"/>
    </row>
    <row r="67" spans="1:12" ht="14.6" x14ac:dyDescent="0.3">
      <c r="A67" s="25" t="s">
        <v>107</v>
      </c>
      <c r="B67" s="18" t="s">
        <v>175</v>
      </c>
      <c r="C67" s="18" t="s">
        <v>186</v>
      </c>
      <c r="D67" s="18" t="s">
        <v>183</v>
      </c>
      <c r="E67" s="18">
        <v>0</v>
      </c>
      <c r="H67" s="25"/>
      <c r="I67" s="25"/>
      <c r="J67" s="25"/>
      <c r="K67" s="25"/>
      <c r="L67" s="25"/>
    </row>
    <row r="68" spans="1:12" ht="14.6" x14ac:dyDescent="0.3">
      <c r="A68" s="25" t="s">
        <v>108</v>
      </c>
      <c r="B68" s="18" t="s">
        <v>154</v>
      </c>
      <c r="C68" s="18" t="s">
        <v>189</v>
      </c>
      <c r="D68" s="18" t="s">
        <v>185</v>
      </c>
      <c r="E68" s="18" t="s">
        <v>195</v>
      </c>
      <c r="H68" s="25"/>
      <c r="I68" s="25"/>
      <c r="J68" s="25"/>
      <c r="K68" s="25"/>
      <c r="L68" s="25"/>
    </row>
    <row r="69" spans="1:12" ht="14.6" x14ac:dyDescent="0.3">
      <c r="A69" s="25" t="s">
        <v>109</v>
      </c>
      <c r="B69" s="18" t="s">
        <v>167</v>
      </c>
      <c r="C69" s="18" t="s">
        <v>184</v>
      </c>
      <c r="D69" s="18" t="s">
        <v>191</v>
      </c>
      <c r="E69" s="18">
        <v>0</v>
      </c>
      <c r="H69" s="25"/>
      <c r="I69" s="25"/>
      <c r="J69" s="25"/>
      <c r="K69" s="25"/>
      <c r="L69" s="25"/>
    </row>
    <row r="70" spans="1:12" ht="14.6" x14ac:dyDescent="0.3">
      <c r="A70" s="25" t="s">
        <v>110</v>
      </c>
      <c r="B70" s="18" t="s">
        <v>151</v>
      </c>
      <c r="C70" s="18" t="s">
        <v>183</v>
      </c>
      <c r="D70" s="18" t="s">
        <v>199</v>
      </c>
      <c r="E70" s="18" t="s">
        <v>183</v>
      </c>
      <c r="H70" s="25"/>
      <c r="I70" s="25"/>
      <c r="J70" s="25"/>
      <c r="K70" s="25"/>
      <c r="L70" s="25"/>
    </row>
    <row r="71" spans="1:12" ht="14.6" x14ac:dyDescent="0.3">
      <c r="A71" s="25" t="s">
        <v>111</v>
      </c>
      <c r="B71" s="18" t="s">
        <v>165</v>
      </c>
      <c r="C71" s="18" t="s">
        <v>183</v>
      </c>
      <c r="D71" s="18" t="s">
        <v>196</v>
      </c>
      <c r="E71" s="18" t="s">
        <v>183</v>
      </c>
      <c r="H71" s="25"/>
      <c r="I71" s="25"/>
      <c r="J71" s="25"/>
      <c r="K71" s="25"/>
      <c r="L71" s="25"/>
    </row>
    <row r="72" spans="1:12" ht="14.6" x14ac:dyDescent="0.3">
      <c r="A72" s="25" t="s">
        <v>112</v>
      </c>
      <c r="B72" s="18" t="s">
        <v>176</v>
      </c>
      <c r="C72" s="18" t="s">
        <v>183</v>
      </c>
      <c r="D72" s="18" t="s">
        <v>183</v>
      </c>
      <c r="E72" s="18" t="s">
        <v>183</v>
      </c>
      <c r="H72" s="25"/>
      <c r="I72" s="25"/>
      <c r="J72" s="25"/>
      <c r="K72" s="25"/>
      <c r="L72" s="25"/>
    </row>
    <row r="73" spans="1:12" ht="14.6" x14ac:dyDescent="0.3">
      <c r="A73" s="25" t="s">
        <v>113</v>
      </c>
      <c r="B73" s="18" t="s">
        <v>155</v>
      </c>
      <c r="C73" s="18" t="s">
        <v>191</v>
      </c>
      <c r="D73" s="18" t="s">
        <v>195</v>
      </c>
      <c r="E73" s="18" t="s">
        <v>198</v>
      </c>
      <c r="H73" s="25"/>
      <c r="I73" s="25"/>
      <c r="J73" s="25"/>
      <c r="K73" s="25"/>
      <c r="L73" s="25"/>
    </row>
    <row r="74" spans="1:12" ht="14.6" x14ac:dyDescent="0.3">
      <c r="A74" s="25" t="s">
        <v>114</v>
      </c>
      <c r="B74" s="18" t="s">
        <v>177</v>
      </c>
      <c r="C74" s="18" t="s">
        <v>190</v>
      </c>
      <c r="D74" s="18" t="s">
        <v>189</v>
      </c>
      <c r="E74" s="18">
        <v>0</v>
      </c>
      <c r="H74" s="25"/>
      <c r="I74" s="25"/>
      <c r="J74" s="25"/>
      <c r="K74" s="25"/>
      <c r="L74" s="25"/>
    </row>
    <row r="75" spans="1:12" ht="14.6" x14ac:dyDescent="0.3">
      <c r="A75" s="25" t="s">
        <v>115</v>
      </c>
      <c r="B75" s="18" t="s">
        <v>165</v>
      </c>
      <c r="C75" s="18" t="s">
        <v>186</v>
      </c>
      <c r="D75" s="18" t="s">
        <v>184</v>
      </c>
      <c r="E75" s="18">
        <v>0</v>
      </c>
      <c r="H75" s="25"/>
      <c r="I75" s="25"/>
      <c r="J75" s="25"/>
      <c r="K75" s="25"/>
      <c r="L75" s="25"/>
    </row>
    <row r="76" spans="1:12" ht="14.6" x14ac:dyDescent="0.3">
      <c r="A76" s="25" t="s">
        <v>116</v>
      </c>
      <c r="B76" s="18" t="s">
        <v>176</v>
      </c>
      <c r="C76" s="18" t="s">
        <v>183</v>
      </c>
      <c r="D76" s="18" t="s">
        <v>196</v>
      </c>
      <c r="E76" s="18" t="s">
        <v>183</v>
      </c>
      <c r="H76" s="25"/>
      <c r="I76" s="25"/>
      <c r="J76" s="25"/>
      <c r="K76" s="25"/>
      <c r="L76" s="25"/>
    </row>
    <row r="77" spans="1:12" ht="14.6" x14ac:dyDescent="0.3">
      <c r="A77" s="25" t="s">
        <v>117</v>
      </c>
      <c r="B77" s="18" t="s">
        <v>165</v>
      </c>
      <c r="C77" s="18" t="s">
        <v>185</v>
      </c>
      <c r="D77" s="18" t="s">
        <v>196</v>
      </c>
      <c r="E77" s="18" t="s">
        <v>195</v>
      </c>
      <c r="H77" s="25"/>
      <c r="I77" s="25"/>
      <c r="J77" s="25"/>
      <c r="K77" s="25"/>
      <c r="L77" s="25"/>
    </row>
    <row r="78" spans="1:12" ht="14.6" x14ac:dyDescent="0.3">
      <c r="A78" s="25" t="s">
        <v>118</v>
      </c>
      <c r="B78" s="18" t="s">
        <v>162</v>
      </c>
      <c r="C78" s="18" t="s">
        <v>188</v>
      </c>
      <c r="D78" s="18" t="s">
        <v>185</v>
      </c>
      <c r="E78" s="18" t="s">
        <v>195</v>
      </c>
      <c r="H78" s="25"/>
      <c r="I78" s="25"/>
      <c r="J78" s="25"/>
      <c r="K78" s="25"/>
      <c r="L78" s="25"/>
    </row>
    <row r="79" spans="1:12" ht="14.6" x14ac:dyDescent="0.3">
      <c r="A79" s="25" t="s">
        <v>119</v>
      </c>
      <c r="B79" s="18" t="s">
        <v>148</v>
      </c>
      <c r="C79" s="18" t="s">
        <v>191</v>
      </c>
      <c r="D79" s="18" t="s">
        <v>195</v>
      </c>
      <c r="E79" s="18" t="s">
        <v>198</v>
      </c>
      <c r="H79" s="25"/>
      <c r="I79" s="25"/>
      <c r="J79" s="25"/>
      <c r="K79" s="25"/>
      <c r="L79" s="25"/>
    </row>
    <row r="80" spans="1:12" ht="14.6" x14ac:dyDescent="0.3">
      <c r="A80" s="25" t="s">
        <v>120</v>
      </c>
      <c r="B80" s="18" t="s">
        <v>169</v>
      </c>
      <c r="C80" s="18" t="s">
        <v>189</v>
      </c>
      <c r="D80" s="18">
        <v>14</v>
      </c>
      <c r="E80" s="18" t="s">
        <v>183</v>
      </c>
      <c r="H80" s="25"/>
      <c r="I80" s="25"/>
      <c r="J80" s="25"/>
      <c r="K80" s="25"/>
      <c r="L80" s="25"/>
    </row>
    <row r="81" spans="1:12" ht="14.6" x14ac:dyDescent="0.3">
      <c r="A81" s="25" t="s">
        <v>121</v>
      </c>
      <c r="B81" s="18" t="s">
        <v>178</v>
      </c>
      <c r="C81" s="18" t="s">
        <v>183</v>
      </c>
      <c r="D81" s="18">
        <v>18</v>
      </c>
      <c r="E81" s="18" t="s">
        <v>183</v>
      </c>
      <c r="H81" s="25"/>
      <c r="I81" s="25"/>
      <c r="J81" s="25"/>
      <c r="K81" s="25"/>
      <c r="L81" s="25"/>
    </row>
    <row r="82" spans="1:12" ht="14.6" x14ac:dyDescent="0.3">
      <c r="A82" s="25" t="s">
        <v>122</v>
      </c>
      <c r="B82" s="18" t="s">
        <v>165</v>
      </c>
      <c r="C82" s="18" t="s">
        <v>184</v>
      </c>
      <c r="D82" s="18" t="s">
        <v>185</v>
      </c>
      <c r="E82" s="18" t="s">
        <v>195</v>
      </c>
      <c r="H82" s="25"/>
      <c r="I82" s="25"/>
      <c r="J82" s="25"/>
      <c r="K82" s="25"/>
      <c r="L82" s="25"/>
    </row>
    <row r="83" spans="1:12" ht="14.6" x14ac:dyDescent="0.3">
      <c r="A83" s="25" t="s">
        <v>123</v>
      </c>
      <c r="B83" s="18" t="s">
        <v>179</v>
      </c>
      <c r="C83" s="18" t="s">
        <v>183</v>
      </c>
      <c r="D83" s="18" t="s">
        <v>184</v>
      </c>
      <c r="E83" s="18" t="s">
        <v>183</v>
      </c>
      <c r="H83" s="25"/>
      <c r="I83" s="25"/>
      <c r="J83" s="25"/>
      <c r="K83" s="25"/>
      <c r="L83" s="25"/>
    </row>
    <row r="84" spans="1:12" ht="14.6" x14ac:dyDescent="0.3">
      <c r="A84" s="25" t="s">
        <v>50</v>
      </c>
      <c r="B84" s="18" t="s">
        <v>180</v>
      </c>
      <c r="C84" s="18" t="s">
        <v>185</v>
      </c>
      <c r="D84" s="18" t="s">
        <v>183</v>
      </c>
      <c r="E84" s="18" t="s">
        <v>195</v>
      </c>
      <c r="H84" s="25"/>
      <c r="I84" s="25"/>
      <c r="J84" s="25"/>
      <c r="K84" s="25"/>
      <c r="L84" s="25"/>
    </row>
    <row r="85" spans="1:12" ht="14.6" x14ac:dyDescent="0.3">
      <c r="A85" s="25" t="s">
        <v>124</v>
      </c>
      <c r="B85" s="18" t="s">
        <v>149</v>
      </c>
      <c r="C85" s="18" t="s">
        <v>184</v>
      </c>
      <c r="D85" s="18" t="s">
        <v>184</v>
      </c>
      <c r="E85" s="18">
        <v>0</v>
      </c>
      <c r="H85" s="25"/>
      <c r="I85" s="25"/>
      <c r="J85" s="25"/>
      <c r="K85" s="25"/>
      <c r="L85" s="25"/>
    </row>
    <row r="86" spans="1:12" ht="14.6" x14ac:dyDescent="0.3">
      <c r="A86" s="25" t="s">
        <v>51</v>
      </c>
      <c r="B86" s="18" t="s">
        <v>151</v>
      </c>
      <c r="C86" s="18" t="s">
        <v>185</v>
      </c>
      <c r="D86" s="18" t="s">
        <v>186</v>
      </c>
      <c r="E86" s="18" t="s">
        <v>195</v>
      </c>
      <c r="H86" s="25"/>
      <c r="I86" s="25"/>
      <c r="J86" s="25"/>
      <c r="K86" s="25"/>
      <c r="L86" s="25"/>
    </row>
    <row r="87" spans="1:12" ht="14.6" x14ac:dyDescent="0.3">
      <c r="A87" s="25" t="s">
        <v>125</v>
      </c>
      <c r="B87" s="18" t="s">
        <v>168</v>
      </c>
      <c r="C87" s="18" t="s">
        <v>189</v>
      </c>
      <c r="D87" s="18" t="s">
        <v>185</v>
      </c>
      <c r="E87" s="18" t="s">
        <v>195</v>
      </c>
      <c r="H87" s="25"/>
      <c r="I87" s="25"/>
      <c r="J87" s="25"/>
      <c r="K87" s="25"/>
      <c r="L87" s="25"/>
    </row>
    <row r="88" spans="1:12" ht="14.6" x14ac:dyDescent="0.3">
      <c r="A88" s="25" t="s">
        <v>126</v>
      </c>
      <c r="B88" s="18" t="s">
        <v>180</v>
      </c>
      <c r="C88" s="18" t="s">
        <v>191</v>
      </c>
      <c r="D88" s="18" t="s">
        <v>183</v>
      </c>
      <c r="E88" s="18" t="s">
        <v>198</v>
      </c>
      <c r="H88" s="25"/>
      <c r="I88" s="25"/>
      <c r="J88" s="25"/>
      <c r="K88" s="25"/>
      <c r="L88" s="25"/>
    </row>
    <row r="89" spans="1:12" ht="14.6" x14ac:dyDescent="0.3">
      <c r="A89" s="25" t="s">
        <v>127</v>
      </c>
      <c r="B89" s="18" t="s">
        <v>151</v>
      </c>
      <c r="C89" s="18" t="s">
        <v>190</v>
      </c>
      <c r="D89" s="18" t="s">
        <v>184</v>
      </c>
      <c r="E89" s="18">
        <v>0</v>
      </c>
      <c r="H89" s="25"/>
      <c r="I89" s="25"/>
      <c r="J89" s="25"/>
      <c r="K89" s="25"/>
      <c r="L89" s="25"/>
    </row>
    <row r="90" spans="1:12" ht="14.6" x14ac:dyDescent="0.3">
      <c r="A90" s="25" t="s">
        <v>52</v>
      </c>
      <c r="B90" s="18" t="s">
        <v>178</v>
      </c>
      <c r="C90" s="18" t="s">
        <v>185</v>
      </c>
      <c r="D90" s="18" t="s">
        <v>196</v>
      </c>
      <c r="E90" s="18" t="s">
        <v>195</v>
      </c>
      <c r="H90" s="25"/>
      <c r="I90" s="25"/>
      <c r="J90" s="25"/>
      <c r="K90" s="25"/>
      <c r="L90" s="25"/>
    </row>
    <row r="91" spans="1:12" ht="14.6" x14ac:dyDescent="0.3">
      <c r="A91" s="25" t="s">
        <v>128</v>
      </c>
      <c r="B91" s="18" t="s">
        <v>160</v>
      </c>
      <c r="C91" s="18" t="s">
        <v>185</v>
      </c>
      <c r="D91" s="18" t="s">
        <v>198</v>
      </c>
      <c r="E91" s="18" t="s">
        <v>195</v>
      </c>
      <c r="H91" s="25"/>
      <c r="I91" s="25"/>
      <c r="J91" s="25"/>
      <c r="K91" s="25"/>
      <c r="L91" s="25"/>
    </row>
    <row r="92" spans="1:12" ht="14.6" x14ac:dyDescent="0.3">
      <c r="A92" s="25" t="s">
        <v>129</v>
      </c>
      <c r="B92" s="18" t="s">
        <v>176</v>
      </c>
      <c r="C92" s="18" t="s">
        <v>183</v>
      </c>
      <c r="D92" s="18">
        <v>18</v>
      </c>
      <c r="E92" s="18" t="s">
        <v>183</v>
      </c>
      <c r="H92" s="25"/>
      <c r="I92" s="25"/>
      <c r="J92" s="25"/>
      <c r="K92" s="25"/>
      <c r="L92" s="25"/>
    </row>
    <row r="93" spans="1:12" ht="14.6" x14ac:dyDescent="0.3">
      <c r="A93" s="25" t="s">
        <v>130</v>
      </c>
      <c r="B93" s="18" t="s">
        <v>151</v>
      </c>
      <c r="C93" s="18" t="s">
        <v>191</v>
      </c>
      <c r="D93" s="18" t="s">
        <v>183</v>
      </c>
      <c r="E93" s="18" t="s">
        <v>198</v>
      </c>
      <c r="H93" s="25"/>
      <c r="I93" s="25"/>
      <c r="J93" s="25"/>
      <c r="K93" s="25"/>
      <c r="L93" s="25"/>
    </row>
    <row r="94" spans="1:12" ht="14.6" x14ac:dyDescent="0.3">
      <c r="A94" s="25" t="s">
        <v>53</v>
      </c>
      <c r="B94" s="18" t="s">
        <v>158</v>
      </c>
      <c r="C94" s="18" t="s">
        <v>184</v>
      </c>
      <c r="D94" s="18" t="s">
        <v>196</v>
      </c>
      <c r="E94" s="18" t="s">
        <v>195</v>
      </c>
      <c r="H94" s="25"/>
      <c r="I94" s="25"/>
      <c r="J94" s="25"/>
      <c r="K94" s="25"/>
      <c r="L94" s="25"/>
    </row>
    <row r="95" spans="1:12" ht="14.6" x14ac:dyDescent="0.3">
      <c r="A95" s="25" t="s">
        <v>131</v>
      </c>
      <c r="B95" s="18" t="s">
        <v>181</v>
      </c>
      <c r="C95" s="18" t="s">
        <v>183</v>
      </c>
      <c r="D95" s="18" t="s">
        <v>183</v>
      </c>
      <c r="E95" s="18" t="s">
        <v>183</v>
      </c>
      <c r="H95" s="25"/>
      <c r="I95" s="25"/>
      <c r="J95" s="25"/>
      <c r="K95" s="25"/>
      <c r="L95" s="25"/>
    </row>
    <row r="96" spans="1:12" ht="14.6" x14ac:dyDescent="0.3">
      <c r="A96" s="25" t="s">
        <v>132</v>
      </c>
      <c r="B96" s="18" t="s">
        <v>155</v>
      </c>
      <c r="C96" s="18" t="s">
        <v>184</v>
      </c>
      <c r="D96" s="18" t="s">
        <v>185</v>
      </c>
      <c r="E96" s="18" t="s">
        <v>195</v>
      </c>
      <c r="H96" s="25"/>
      <c r="I96" s="25"/>
      <c r="J96" s="25"/>
      <c r="K96" s="25"/>
      <c r="L96" s="25"/>
    </row>
    <row r="97" spans="1:12" ht="14.6" x14ac:dyDescent="0.3">
      <c r="A97" s="25" t="s">
        <v>133</v>
      </c>
      <c r="B97" s="18" t="s">
        <v>151</v>
      </c>
      <c r="C97" s="18" t="s">
        <v>183</v>
      </c>
      <c r="D97" s="18" t="s">
        <v>199</v>
      </c>
      <c r="E97" s="18" t="s">
        <v>198</v>
      </c>
      <c r="H97" s="25"/>
      <c r="I97" s="25"/>
      <c r="J97" s="25"/>
      <c r="K97" s="25"/>
      <c r="L97" s="25"/>
    </row>
    <row r="98" spans="1:12" ht="14.6" x14ac:dyDescent="0.3">
      <c r="A98" s="25" t="s">
        <v>134</v>
      </c>
      <c r="B98" s="18" t="s">
        <v>159</v>
      </c>
      <c r="C98" s="18" t="s">
        <v>183</v>
      </c>
      <c r="D98" s="18" t="s">
        <v>183</v>
      </c>
      <c r="E98" s="18" t="s">
        <v>183</v>
      </c>
      <c r="H98" s="25"/>
      <c r="I98" s="25"/>
      <c r="J98" s="25"/>
      <c r="K98" s="25"/>
      <c r="L98" s="25"/>
    </row>
    <row r="99" spans="1:12" ht="14.6" x14ac:dyDescent="0.3">
      <c r="A99" s="25" t="s">
        <v>135</v>
      </c>
      <c r="B99" s="18" t="s">
        <v>168</v>
      </c>
      <c r="C99" s="18" t="s">
        <v>183</v>
      </c>
      <c r="D99" s="18" t="s">
        <v>198</v>
      </c>
      <c r="E99" s="18" t="s">
        <v>183</v>
      </c>
      <c r="H99" s="25"/>
      <c r="I99" s="25"/>
      <c r="J99" s="25"/>
      <c r="K99" s="25"/>
      <c r="L99" s="25"/>
    </row>
    <row r="100" spans="1:12" ht="14.6" x14ac:dyDescent="0.3">
      <c r="A100" s="25" t="s">
        <v>136</v>
      </c>
      <c r="B100" s="18" t="s">
        <v>149</v>
      </c>
      <c r="C100" s="18" t="s">
        <v>183</v>
      </c>
      <c r="D100" s="18" t="s">
        <v>198</v>
      </c>
      <c r="E100" s="18" t="s">
        <v>183</v>
      </c>
      <c r="H100" s="25"/>
      <c r="I100" s="25"/>
      <c r="J100" s="25"/>
      <c r="K100" s="25"/>
      <c r="L100" s="25"/>
    </row>
    <row r="101" spans="1:12" ht="14.6" x14ac:dyDescent="0.3">
      <c r="A101" s="25" t="s">
        <v>137</v>
      </c>
      <c r="B101" s="18" t="s">
        <v>148</v>
      </c>
      <c r="C101" s="18" t="s">
        <v>183</v>
      </c>
      <c r="D101" s="18" t="s">
        <v>183</v>
      </c>
      <c r="E101" s="18" t="s">
        <v>183</v>
      </c>
      <c r="H101" s="25"/>
      <c r="I101" s="25"/>
      <c r="J101" s="25"/>
      <c r="K101" s="25"/>
      <c r="L101" s="25"/>
    </row>
    <row r="102" spans="1:12" ht="14.6" x14ac:dyDescent="0.3">
      <c r="A102" s="25" t="s">
        <v>138</v>
      </c>
      <c r="B102" s="18" t="s">
        <v>155</v>
      </c>
      <c r="C102" s="18" t="s">
        <v>184</v>
      </c>
      <c r="D102" s="18" t="s">
        <v>184</v>
      </c>
      <c r="E102" s="18">
        <v>0</v>
      </c>
      <c r="H102" s="25"/>
      <c r="I102" s="25"/>
      <c r="J102" s="25"/>
      <c r="K102" s="25"/>
      <c r="L102" s="25"/>
    </row>
    <row r="103" spans="1:12" ht="14.6" x14ac:dyDescent="0.3">
      <c r="A103" s="25" t="s">
        <v>139</v>
      </c>
      <c r="B103" s="18" t="s">
        <v>162</v>
      </c>
      <c r="C103" s="18" t="s">
        <v>183</v>
      </c>
      <c r="D103" s="18" t="s">
        <v>195</v>
      </c>
      <c r="E103" s="18" t="s">
        <v>183</v>
      </c>
      <c r="H103" s="25"/>
      <c r="I103" s="25"/>
      <c r="J103" s="25"/>
      <c r="K103" s="25"/>
      <c r="L103" s="25"/>
    </row>
    <row r="104" spans="1:12" ht="14.6" x14ac:dyDescent="0.3">
      <c r="A104" s="25" t="s">
        <v>54</v>
      </c>
      <c r="B104" s="18" t="s">
        <v>164</v>
      </c>
      <c r="C104" s="18" t="s">
        <v>184</v>
      </c>
      <c r="D104" s="18" t="s">
        <v>184</v>
      </c>
      <c r="E104" s="18" t="s">
        <v>195</v>
      </c>
      <c r="H104" s="25"/>
      <c r="I104" s="25"/>
      <c r="J104" s="25"/>
      <c r="K104" s="25"/>
      <c r="L104" s="25"/>
    </row>
    <row r="105" spans="1:12" ht="14.6" x14ac:dyDescent="0.3">
      <c r="A105" s="25" t="s">
        <v>140</v>
      </c>
      <c r="B105" s="18" t="s">
        <v>182</v>
      </c>
      <c r="C105" s="18" t="s">
        <v>186</v>
      </c>
      <c r="D105" s="18" t="s">
        <v>184</v>
      </c>
      <c r="E105" s="18">
        <v>0</v>
      </c>
      <c r="H105" s="25"/>
      <c r="I105" s="25"/>
      <c r="J105" s="25"/>
      <c r="K105" s="25"/>
      <c r="L105" s="25"/>
    </row>
    <row r="106" spans="1:12" ht="14.6" x14ac:dyDescent="0.3">
      <c r="A106" s="17"/>
      <c r="B106" s="18"/>
      <c r="C106" s="18"/>
      <c r="D106" s="18"/>
      <c r="E106" s="18"/>
      <c r="H106" s="25"/>
      <c r="I106" s="25"/>
      <c r="J106" s="25"/>
      <c r="K106" s="25"/>
      <c r="L106" s="25"/>
    </row>
    <row r="107" spans="1:12" ht="14.6" x14ac:dyDescent="0.3">
      <c r="A107" s="17"/>
      <c r="B107" s="18"/>
      <c r="C107" s="18"/>
      <c r="D107" s="18"/>
      <c r="E107" s="18"/>
      <c r="H107" s="25"/>
      <c r="I107" s="25"/>
      <c r="J107" s="25"/>
      <c r="K107" s="25"/>
      <c r="L107" s="25"/>
    </row>
    <row r="108" spans="1:12" ht="14.6" x14ac:dyDescent="0.3">
      <c r="H108" s="25"/>
      <c r="I108" s="25"/>
      <c r="J108" s="25"/>
      <c r="K108" s="25"/>
      <c r="L108" s="25"/>
    </row>
    <row r="109" spans="1:12" ht="14.6" x14ac:dyDescent="0.3">
      <c r="H109" s="25"/>
      <c r="I109" s="25"/>
      <c r="J109" s="25"/>
      <c r="K109" s="25"/>
      <c r="L109" s="25"/>
    </row>
    <row r="110" spans="1:12" ht="14.6" x14ac:dyDescent="0.3">
      <c r="H110" s="25"/>
      <c r="I110" s="25"/>
      <c r="J110" s="25"/>
      <c r="K110" s="25"/>
      <c r="L110" s="25"/>
    </row>
    <row r="111" spans="1:12" ht="14.6" x14ac:dyDescent="0.3">
      <c r="H111" s="25"/>
      <c r="I111" s="25"/>
      <c r="J111" s="25"/>
      <c r="K111" s="25"/>
      <c r="L111" s="25"/>
    </row>
    <row r="112" spans="1:12" ht="14.6" x14ac:dyDescent="0.3">
      <c r="H112" s="25"/>
      <c r="I112" s="25"/>
      <c r="J112" s="25"/>
      <c r="K112" s="25"/>
      <c r="L112" s="25"/>
    </row>
    <row r="113" spans="8:12" ht="14.6" x14ac:dyDescent="0.3">
      <c r="H113" s="25"/>
      <c r="I113" s="25"/>
      <c r="J113" s="25"/>
      <c r="K113" s="25"/>
      <c r="L113" s="25"/>
    </row>
    <row r="114" spans="8:12" ht="14.6" x14ac:dyDescent="0.3">
      <c r="H114" s="25"/>
      <c r="I114" s="25"/>
      <c r="J114" s="25"/>
      <c r="K114" s="25"/>
      <c r="L114" s="25"/>
    </row>
    <row r="115" spans="8:12" ht="14.6" x14ac:dyDescent="0.3">
      <c r="H115" s="25"/>
      <c r="I115" s="25"/>
      <c r="J115" s="25"/>
      <c r="K115" s="25"/>
      <c r="L115" s="25"/>
    </row>
    <row r="116" spans="8:12" ht="14.6" x14ac:dyDescent="0.3">
      <c r="H116" s="25"/>
      <c r="I116" s="25"/>
      <c r="J116" s="25"/>
      <c r="K116" s="25"/>
      <c r="L116" s="25"/>
    </row>
    <row r="117" spans="8:12" ht="14.6" x14ac:dyDescent="0.3">
      <c r="H117" s="25"/>
      <c r="I117" s="25"/>
      <c r="J117" s="25"/>
      <c r="K117" s="25"/>
      <c r="L117" s="25"/>
    </row>
    <row r="118" spans="8:12" ht="14.6" x14ac:dyDescent="0.3">
      <c r="H118" s="25"/>
      <c r="I118" s="25"/>
      <c r="J118" s="25"/>
      <c r="K118" s="25"/>
      <c r="L118" s="25"/>
    </row>
  </sheetData>
  <sheetProtection algorithmName="SHA-512" hashValue="d77MxFJk+tdxZ21w9/bGdRH9HwlWjcJTRGEQlJaC8Xdj2r9szoVwyF04zNk5rWbvSfortY0mcHq8B52YaEjPCA==" saltValue="xFyrnEVjn5P6gTUM9aB8vg==" spinCount="100000"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dimension ref="A1:I16"/>
  <sheetViews>
    <sheetView workbookViewId="0">
      <selection activeCell="J23" sqref="J23"/>
    </sheetView>
  </sheetViews>
  <sheetFormatPr baseColWidth="10" defaultColWidth="11.3828125" defaultRowHeight="12.9" x14ac:dyDescent="0.35"/>
  <cols>
    <col min="1" max="1" width="11.3828125" style="3"/>
    <col min="2" max="2" width="15.69140625" style="3" customWidth="1"/>
    <col min="3" max="3" width="12.15234375" style="5" customWidth="1"/>
    <col min="4" max="4" width="12.3828125" style="3" customWidth="1"/>
    <col min="5" max="5" width="5" style="3" customWidth="1"/>
    <col min="6" max="6" width="15.3828125" style="5" customWidth="1"/>
    <col min="7" max="7" width="11.3828125" style="3"/>
    <col min="8" max="8" width="7.84375" style="3" customWidth="1"/>
    <col min="9" max="9" width="11.3828125" style="8"/>
    <col min="10" max="16384" width="11.3828125" style="3"/>
  </cols>
  <sheetData>
    <row r="1" spans="1:9" x14ac:dyDescent="0.35">
      <c r="A1" s="1" t="s">
        <v>147</v>
      </c>
      <c r="B1" s="1"/>
      <c r="C1" s="2"/>
      <c r="D1" s="1"/>
      <c r="E1" s="1"/>
      <c r="F1" s="2"/>
      <c r="G1" s="1"/>
      <c r="H1" s="1"/>
      <c r="I1" s="9"/>
    </row>
    <row r="3" spans="1:9" s="6" customFormat="1" ht="38.6" x14ac:dyDescent="0.35">
      <c r="A3" s="6" t="s">
        <v>15</v>
      </c>
      <c r="C3" s="7" t="s">
        <v>30</v>
      </c>
      <c r="D3" s="6" t="s">
        <v>31</v>
      </c>
      <c r="F3" s="7" t="s">
        <v>28</v>
      </c>
      <c r="G3" s="6" t="s">
        <v>29</v>
      </c>
      <c r="I3" s="10"/>
    </row>
    <row r="4" spans="1:9" x14ac:dyDescent="0.35">
      <c r="F4" s="5">
        <v>0</v>
      </c>
      <c r="G4" s="5">
        <v>0</v>
      </c>
      <c r="I4" s="8">
        <f>A5</f>
        <v>0</v>
      </c>
    </row>
    <row r="5" spans="1:9" x14ac:dyDescent="0.35">
      <c r="A5" s="8">
        <v>0</v>
      </c>
      <c r="B5" s="3" t="s">
        <v>20</v>
      </c>
      <c r="C5" s="5">
        <v>12400</v>
      </c>
      <c r="D5" s="4">
        <f>C5*A5</f>
        <v>0</v>
      </c>
      <c r="F5" s="5">
        <f>C4+C5</f>
        <v>12400</v>
      </c>
      <c r="G5" s="5">
        <v>0</v>
      </c>
      <c r="I5" s="8">
        <f t="shared" ref="I5:I13" si="0">A6</f>
        <v>4.4999999999999998E-2</v>
      </c>
    </row>
    <row r="6" spans="1:9" x14ac:dyDescent="0.35">
      <c r="A6" s="8">
        <v>4.4999999999999998E-2</v>
      </c>
      <c r="B6" s="3" t="s">
        <v>21</v>
      </c>
      <c r="C6" s="5">
        <v>4100</v>
      </c>
      <c r="D6" s="4">
        <f>(ROUND((C6*A6)*20,0)/20)</f>
        <v>184.5</v>
      </c>
      <c r="F6" s="5">
        <f>C5+C6</f>
        <v>16500</v>
      </c>
      <c r="G6" s="4">
        <f>D6</f>
        <v>184.5</v>
      </c>
      <c r="I6" s="8">
        <f t="shared" si="0"/>
        <v>0.05</v>
      </c>
    </row>
    <row r="7" spans="1:9" x14ac:dyDescent="0.35">
      <c r="A7" s="8">
        <v>0.05</v>
      </c>
      <c r="C7" s="5">
        <v>4100</v>
      </c>
      <c r="D7" s="4">
        <f>(ROUND((C7*A7)*20,0)/20)</f>
        <v>205</v>
      </c>
      <c r="F7" s="5">
        <f>F6+C7</f>
        <v>20600</v>
      </c>
      <c r="G7" s="4">
        <f>(G6+D7)</f>
        <v>389.5</v>
      </c>
      <c r="I7" s="8">
        <f t="shared" si="0"/>
        <v>6.5000000000000002E-2</v>
      </c>
    </row>
    <row r="8" spans="1:9" x14ac:dyDescent="0.35">
      <c r="A8" s="8">
        <v>6.5000000000000002E-2</v>
      </c>
      <c r="C8" s="5">
        <v>3100</v>
      </c>
      <c r="D8" s="4">
        <f t="shared" ref="D8:D14" si="1">(ROUND((C8*A8)*20,0)/20)</f>
        <v>201.5</v>
      </c>
      <c r="F8" s="5">
        <f t="shared" ref="F8:F14" si="2">F7+C8</f>
        <v>23700</v>
      </c>
      <c r="G8" s="4">
        <f t="shared" ref="G8:G14" si="3">(G7+D8)</f>
        <v>591</v>
      </c>
      <c r="I8" s="8">
        <f t="shared" si="0"/>
        <v>0.08</v>
      </c>
    </row>
    <row r="9" spans="1:9" x14ac:dyDescent="0.35">
      <c r="A9" s="8">
        <v>0.08</v>
      </c>
      <c r="C9" s="5">
        <v>2100</v>
      </c>
      <c r="D9" s="4">
        <f t="shared" si="1"/>
        <v>168</v>
      </c>
      <c r="F9" s="5">
        <f t="shared" si="2"/>
        <v>25800</v>
      </c>
      <c r="G9" s="4">
        <f t="shared" si="3"/>
        <v>759</v>
      </c>
      <c r="I9" s="8">
        <f t="shared" si="0"/>
        <v>0.09</v>
      </c>
    </row>
    <row r="10" spans="1:9" x14ac:dyDescent="0.35">
      <c r="A10" s="8">
        <v>0.09</v>
      </c>
      <c r="C10" s="5">
        <v>3100</v>
      </c>
      <c r="D10" s="4">
        <f t="shared" si="1"/>
        <v>279</v>
      </c>
      <c r="F10" s="5">
        <f t="shared" si="2"/>
        <v>28900</v>
      </c>
      <c r="G10" s="4">
        <f t="shared" si="3"/>
        <v>1038</v>
      </c>
      <c r="I10" s="8">
        <f t="shared" si="0"/>
        <v>9.5000000000000001E-2</v>
      </c>
    </row>
    <row r="11" spans="1:9" x14ac:dyDescent="0.35">
      <c r="A11" s="8">
        <v>9.5000000000000001E-2</v>
      </c>
      <c r="C11" s="5">
        <v>11300</v>
      </c>
      <c r="D11" s="4">
        <f t="shared" si="1"/>
        <v>1073.5</v>
      </c>
      <c r="F11" s="5">
        <f t="shared" si="2"/>
        <v>40200</v>
      </c>
      <c r="G11" s="4">
        <f t="shared" si="3"/>
        <v>2111.5</v>
      </c>
      <c r="I11" s="8">
        <f t="shared" si="0"/>
        <v>0.1</v>
      </c>
    </row>
    <row r="12" spans="1:9" x14ac:dyDescent="0.35">
      <c r="A12" s="8">
        <v>0.1</v>
      </c>
      <c r="C12" s="5">
        <v>15500</v>
      </c>
      <c r="D12" s="4">
        <f t="shared" si="1"/>
        <v>1550</v>
      </c>
      <c r="F12" s="5">
        <f t="shared" si="2"/>
        <v>55700</v>
      </c>
      <c r="G12" s="4">
        <f t="shared" si="3"/>
        <v>3661.5</v>
      </c>
      <c r="I12" s="8">
        <f t="shared" si="0"/>
        <v>0.105</v>
      </c>
    </row>
    <row r="13" spans="1:9" x14ac:dyDescent="0.35">
      <c r="A13" s="8">
        <v>0.105</v>
      </c>
      <c r="C13" s="5">
        <v>45400</v>
      </c>
      <c r="D13" s="4">
        <f t="shared" si="1"/>
        <v>4767</v>
      </c>
      <c r="F13" s="5">
        <f t="shared" si="2"/>
        <v>101100</v>
      </c>
      <c r="G13" s="4">
        <f t="shared" si="3"/>
        <v>8428.5</v>
      </c>
      <c r="I13" s="8">
        <f t="shared" si="0"/>
        <v>0.115</v>
      </c>
    </row>
    <row r="14" spans="1:9" x14ac:dyDescent="0.35">
      <c r="A14" s="8">
        <v>0.115</v>
      </c>
      <c r="C14" s="5">
        <v>218800</v>
      </c>
      <c r="D14" s="4">
        <f t="shared" si="1"/>
        <v>25162</v>
      </c>
      <c r="F14" s="5">
        <f t="shared" si="2"/>
        <v>319900</v>
      </c>
      <c r="G14" s="4">
        <f t="shared" si="3"/>
        <v>33590.5</v>
      </c>
      <c r="I14" s="8">
        <v>0.105</v>
      </c>
    </row>
    <row r="15" spans="1:9" x14ac:dyDescent="0.35">
      <c r="A15" s="8"/>
      <c r="D15" s="4"/>
      <c r="G15" s="4"/>
    </row>
    <row r="16" spans="1:9" x14ac:dyDescent="0.35">
      <c r="A16" s="8"/>
      <c r="D16" s="4"/>
      <c r="G16" s="4"/>
    </row>
  </sheetData>
  <sheetProtection algorithmName="SHA-512" hashValue="TsbZ9GyT4Wd9bddcWSE3TzwNMPBQxbifz6BGCjFeExryEAcvDTzuDcgUtBB8yiTUCX2nQgQ6Sqd9Cgn1XR3Ndg==" saltValue="nqBbmyTIk2FfK8GwnAgkXQ==" spinCount="100000" sheet="1" objects="1" scenarios="1"/>
  <pageMargins left="0.78740157499999996" right="0.78740157499999996" top="0.984251969" bottom="0.984251969" header="0.4921259845" footer="0.492125984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GGSt Detail</vt:lpstr>
      <vt:lpstr>Steuerfüsse 2026</vt:lpstr>
      <vt:lpstr>Tarif ab 2026</vt:lpstr>
      <vt:lpstr>'GGSt Detail'!Amt</vt:lpstr>
      <vt:lpstr>Auskunft_erteilt_von</vt:lpstr>
      <vt:lpstr>'GGSt Detail'!Druckbereich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Berechnung der Grundstückgewinnsteuer ab 2006</dc:title>
  <dc:creator>Theo Portmann</dc:creator>
  <cp:lastModifiedBy>Casella Anna-Maria</cp:lastModifiedBy>
  <cp:lastPrinted>2026-03-30T13:06:38Z</cp:lastPrinted>
  <dcterms:created xsi:type="dcterms:W3CDTF">2004-10-06T18:59:22Z</dcterms:created>
  <dcterms:modified xsi:type="dcterms:W3CDTF">2026-03-30T13:07:58Z</dcterms:modified>
</cp:coreProperties>
</file>